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61\Desktop\Организации\МУП ТЕПЛОВЫЕ СЕТИ Г. БАЛТИЙСКА\Запрос предложений\"/>
    </mc:Choice>
  </mc:AlternateContent>
  <xr:revisionPtr revIDLastSave="0" documentId="13_ncr:1_{51755C49-C2BD-4808-B2D8-51D2DDF2AAD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Лист1!$N$73:$N$84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21" i="1" l="1"/>
  <c r="N643" i="1"/>
  <c r="N645" i="1" s="1"/>
  <c r="N640" i="1"/>
  <c r="N642" i="1" s="1"/>
  <c r="N662" i="1"/>
  <c r="N664" i="1" s="1"/>
  <c r="N661" i="1"/>
  <c r="N659" i="1"/>
  <c r="N598" i="1" l="1"/>
  <c r="N600" i="1" s="1"/>
  <c r="N584" i="1"/>
  <c r="N586" i="1" s="1"/>
  <c r="N699" i="1"/>
  <c r="N701" i="1" s="1"/>
  <c r="N905" i="1"/>
  <c r="N907" i="1" s="1"/>
  <c r="N902" i="1"/>
  <c r="N904" i="1" s="1"/>
  <c r="N887" i="1"/>
  <c r="N889" i="1" s="1"/>
  <c r="L262" i="1"/>
  <c r="L257" i="1"/>
  <c r="L255" i="1"/>
  <c r="L232" i="1"/>
  <c r="L229" i="1"/>
  <c r="L231" i="1" s="1"/>
  <c r="L221" i="1"/>
  <c r="L220" i="1"/>
  <c r="L219" i="1"/>
  <c r="L218" i="1"/>
  <c r="L241" i="1"/>
  <c r="L240" i="1"/>
  <c r="L239" i="1"/>
  <c r="L238" i="1"/>
  <c r="L249" i="1"/>
  <c r="L213" i="1"/>
  <c r="L215" i="1" s="1"/>
  <c r="L205" i="1"/>
  <c r="L204" i="1"/>
  <c r="L203" i="1"/>
  <c r="L202" i="1"/>
  <c r="I496" i="1"/>
  <c r="L867" i="1"/>
  <c r="L866" i="1"/>
  <c r="N866" i="1" s="1"/>
  <c r="L865" i="1"/>
  <c r="N865" i="1" s="1"/>
  <c r="N861" i="1"/>
  <c r="N863" i="1" s="1"/>
  <c r="L473" i="1" l="1"/>
  <c r="L472" i="1"/>
  <c r="L471" i="1"/>
  <c r="L470" i="1"/>
  <c r="L322" i="1"/>
  <c r="L321" i="1"/>
  <c r="L320" i="1"/>
  <c r="L319" i="1"/>
  <c r="L359" i="1"/>
  <c r="L358" i="1"/>
  <c r="L357" i="1"/>
  <c r="L427" i="1"/>
  <c r="L393" i="1"/>
  <c r="L385" i="1"/>
  <c r="L384" i="1"/>
  <c r="L383" i="1"/>
  <c r="L382" i="1"/>
  <c r="L419" i="1"/>
  <c r="L418" i="1"/>
  <c r="L417" i="1"/>
  <c r="L416" i="1"/>
  <c r="L771" i="1" l="1"/>
  <c r="N775" i="1" l="1"/>
  <c r="N777" i="1" s="1"/>
  <c r="N771" i="1"/>
  <c r="N774" i="1" s="1"/>
  <c r="N767" i="1"/>
  <c r="N770" i="1" s="1"/>
  <c r="N764" i="1"/>
  <c r="N766" i="1" s="1"/>
  <c r="N760" i="1"/>
  <c r="N763" i="1" s="1"/>
  <c r="N757" i="1"/>
  <c r="N759" i="1" s="1"/>
  <c r="N754" i="1"/>
  <c r="N756" i="1" s="1"/>
  <c r="N751" i="1"/>
  <c r="N753" i="1" s="1"/>
  <c r="N748" i="1"/>
  <c r="N750" i="1" s="1"/>
  <c r="N745" i="1"/>
  <c r="N747" i="1" s="1"/>
  <c r="L721" i="1" l="1"/>
  <c r="L720" i="1"/>
  <c r="L737" i="1"/>
  <c r="L736" i="1"/>
  <c r="L735" i="1"/>
  <c r="L734" i="1"/>
  <c r="L498" i="1" l="1"/>
  <c r="L499" i="1"/>
  <c r="L500" i="1"/>
  <c r="L501" i="1"/>
  <c r="L514" i="1"/>
  <c r="N514" i="1" s="1"/>
  <c r="L513" i="1"/>
  <c r="N513" i="1" s="1"/>
  <c r="L512" i="1"/>
  <c r="N512" i="1" s="1"/>
  <c r="L511" i="1"/>
  <c r="N511" i="1" s="1"/>
  <c r="N913" i="1"/>
  <c r="N912" i="1"/>
  <c r="N911" i="1"/>
  <c r="N910" i="1"/>
  <c r="N737" i="1"/>
  <c r="N736" i="1"/>
  <c r="N735" i="1"/>
  <c r="N734" i="1"/>
  <c r="N517" i="1" l="1"/>
  <c r="N518" i="1"/>
  <c r="N917" i="1"/>
  <c r="N919" i="1" s="1"/>
  <c r="N916" i="1"/>
  <c r="N741" i="1"/>
  <c r="N742" i="1" s="1"/>
  <c r="N740" i="1"/>
  <c r="N519" i="1" l="1"/>
  <c r="N520" i="1"/>
  <c r="N918" i="1"/>
  <c r="N920" i="1" s="1"/>
  <c r="N743" i="1"/>
  <c r="N744" i="1" s="1"/>
  <c r="N521" i="1" l="1"/>
  <c r="L723" i="1"/>
  <c r="N723" i="1" s="1"/>
  <c r="L722" i="1"/>
  <c r="N722" i="1" s="1"/>
  <c r="N721" i="1"/>
  <c r="N720" i="1"/>
  <c r="N726" i="1" l="1"/>
  <c r="N727" i="1"/>
  <c r="N780" i="1"/>
  <c r="N785" i="1" s="1"/>
  <c r="N781" i="1"/>
  <c r="N782" i="1"/>
  <c r="N728" i="1" l="1"/>
  <c r="N729" i="1"/>
  <c r="N787" i="1"/>
  <c r="N786" i="1"/>
  <c r="N784" i="1"/>
  <c r="N730" i="1" l="1"/>
  <c r="N788" i="1"/>
  <c r="N877" i="1" l="1"/>
  <c r="N878" i="1"/>
  <c r="N879" i="1"/>
  <c r="N876" i="1"/>
  <c r="N867" i="1"/>
  <c r="N851" i="1"/>
  <c r="N852" i="1"/>
  <c r="N853" i="1"/>
  <c r="N850" i="1"/>
  <c r="N856" i="1" l="1"/>
  <c r="N857" i="1"/>
  <c r="N858" i="1" s="1"/>
  <c r="N882" i="1"/>
  <c r="N883" i="1"/>
  <c r="N884" i="1" s="1"/>
  <c r="N885" i="1" s="1"/>
  <c r="N870" i="1"/>
  <c r="N871" i="1"/>
  <c r="N886" i="1" l="1"/>
  <c r="N859" i="1"/>
  <c r="N860" i="1" s="1"/>
  <c r="N873" i="1"/>
  <c r="N872" i="1"/>
  <c r="N874" i="1" l="1"/>
  <c r="N372" i="1" l="1"/>
  <c r="L371" i="1"/>
  <c r="N371" i="1" s="1"/>
  <c r="L370" i="1"/>
  <c r="N370" i="1" s="1"/>
  <c r="N382" i="1"/>
  <c r="N383" i="1"/>
  <c r="N384" i="1"/>
  <c r="N385" i="1"/>
  <c r="N393" i="1"/>
  <c r="N396" i="1" s="1"/>
  <c r="N389" i="1" l="1"/>
  <c r="N391" i="1" s="1"/>
  <c r="N388" i="1"/>
  <c r="N375" i="1"/>
  <c r="N376" i="1"/>
  <c r="N390" i="1" l="1"/>
  <c r="N392" i="1" s="1"/>
  <c r="N377" i="1"/>
  <c r="N378" i="1"/>
  <c r="N789" i="1"/>
  <c r="N791" i="1" s="1"/>
  <c r="N795" i="1"/>
  <c r="N796" i="1"/>
  <c r="N799" i="1"/>
  <c r="N801" i="1" s="1"/>
  <c r="N803" i="1"/>
  <c r="N805" i="1" s="1"/>
  <c r="N808" i="1"/>
  <c r="N813" i="1" s="1"/>
  <c r="N814" i="1" s="1"/>
  <c r="N809" i="1"/>
  <c r="N810" i="1"/>
  <c r="N501" i="1"/>
  <c r="N499" i="1"/>
  <c r="N498" i="1"/>
  <c r="N500" i="1"/>
  <c r="N379" i="1" l="1"/>
  <c r="N812" i="1"/>
  <c r="N815" i="1"/>
  <c r="N798" i="1"/>
  <c r="N800" i="1"/>
  <c r="N504" i="1"/>
  <c r="N505" i="1"/>
  <c r="N616" i="1"/>
  <c r="N617" i="1"/>
  <c r="N618" i="1"/>
  <c r="N619" i="1"/>
  <c r="L486" i="1"/>
  <c r="L485" i="1"/>
  <c r="L484" i="1"/>
  <c r="L483" i="1"/>
  <c r="L269" i="1"/>
  <c r="N816" i="1" l="1"/>
  <c r="N802" i="1"/>
  <c r="N506" i="1"/>
  <c r="N507" i="1"/>
  <c r="N622" i="1"/>
  <c r="N623" i="1"/>
  <c r="N624" i="1" s="1"/>
  <c r="N607" i="1"/>
  <c r="N606" i="1"/>
  <c r="N605" i="1"/>
  <c r="N604" i="1"/>
  <c r="N591" i="1"/>
  <c r="N590" i="1"/>
  <c r="N589" i="1"/>
  <c r="N594" i="1" s="1"/>
  <c r="N577" i="1"/>
  <c r="N576" i="1"/>
  <c r="N575" i="1"/>
  <c r="N845" i="1"/>
  <c r="N847" i="1" s="1"/>
  <c r="N838" i="1"/>
  <c r="N837" i="1"/>
  <c r="N836" i="1"/>
  <c r="N841" i="1" s="1"/>
  <c r="N831" i="1"/>
  <c r="N833" i="1" s="1"/>
  <c r="N829" i="1"/>
  <c r="N828" i="1"/>
  <c r="N823" i="1"/>
  <c r="N824" i="1"/>
  <c r="N822" i="1"/>
  <c r="N817" i="1"/>
  <c r="N819" i="1" s="1"/>
  <c r="L708" i="1"/>
  <c r="N708" i="1" s="1"/>
  <c r="L707" i="1"/>
  <c r="N707" i="1" s="1"/>
  <c r="L706" i="1"/>
  <c r="N486" i="1"/>
  <c r="N485" i="1"/>
  <c r="N484" i="1"/>
  <c r="N483" i="1"/>
  <c r="L564" i="1"/>
  <c r="N564" i="1" s="1"/>
  <c r="L563" i="1"/>
  <c r="N563" i="1" s="1"/>
  <c r="L562" i="1"/>
  <c r="N562" i="1" s="1"/>
  <c r="L551" i="1"/>
  <c r="N551" i="1" s="1"/>
  <c r="L550" i="1"/>
  <c r="N550" i="1" s="1"/>
  <c r="L549" i="1"/>
  <c r="N549" i="1" s="1"/>
  <c r="L538" i="1"/>
  <c r="N538" i="1" s="1"/>
  <c r="L537" i="1"/>
  <c r="N537" i="1" s="1"/>
  <c r="L536" i="1"/>
  <c r="N536" i="1" s="1"/>
  <c r="N552" i="1"/>
  <c r="N539" i="1"/>
  <c r="L309" i="1"/>
  <c r="N309" i="1" s="1"/>
  <c r="L308" i="1"/>
  <c r="N308" i="1" s="1"/>
  <c r="L307" i="1"/>
  <c r="N307" i="1" s="1"/>
  <c r="L297" i="1"/>
  <c r="N297" i="1" s="1"/>
  <c r="L296" i="1"/>
  <c r="N296" i="1" s="1"/>
  <c r="L295" i="1"/>
  <c r="N295" i="1" s="1"/>
  <c r="N319" i="1"/>
  <c r="N320" i="1"/>
  <c r="N321" i="1"/>
  <c r="N322" i="1"/>
  <c r="N706" i="1" l="1"/>
  <c r="N713" i="1" s="1"/>
  <c r="L712" i="1"/>
  <c r="L713" i="1"/>
  <c r="L714" i="1" s="1"/>
  <c r="N508" i="1"/>
  <c r="N625" i="1"/>
  <c r="N826" i="1"/>
  <c r="N830" i="1" s="1"/>
  <c r="N579" i="1"/>
  <c r="N610" i="1"/>
  <c r="N611" i="1"/>
  <c r="N613" i="1" s="1"/>
  <c r="N595" i="1"/>
  <c r="N596" i="1"/>
  <c r="N842" i="1"/>
  <c r="N843" i="1"/>
  <c r="N840" i="1"/>
  <c r="N593" i="1"/>
  <c r="N580" i="1"/>
  <c r="N489" i="1"/>
  <c r="N490" i="1"/>
  <c r="N492" i="1" s="1"/>
  <c r="N569" i="1"/>
  <c r="N570" i="1" s="1"/>
  <c r="N568" i="1"/>
  <c r="N543" i="1"/>
  <c r="N544" i="1" s="1"/>
  <c r="N555" i="1"/>
  <c r="N556" i="1"/>
  <c r="N558" i="1" s="1"/>
  <c r="N542" i="1"/>
  <c r="N312" i="1"/>
  <c r="N300" i="1"/>
  <c r="N301" i="1"/>
  <c r="N325" i="1"/>
  <c r="N326" i="1"/>
  <c r="N327" i="1" s="1"/>
  <c r="N545" i="1" l="1"/>
  <c r="N546" i="1" s="1"/>
  <c r="N712" i="1"/>
  <c r="L715" i="1"/>
  <c r="L716" i="1" s="1"/>
  <c r="N612" i="1"/>
  <c r="N614" i="1" s="1"/>
  <c r="N844" i="1"/>
  <c r="N581" i="1"/>
  <c r="N582" i="1"/>
  <c r="N597" i="1"/>
  <c r="N714" i="1"/>
  <c r="N715" i="1"/>
  <c r="N491" i="1"/>
  <c r="N493" i="1" s="1"/>
  <c r="N571" i="1"/>
  <c r="N572" i="1" s="1"/>
  <c r="N557" i="1"/>
  <c r="N559" i="1" s="1"/>
  <c r="N303" i="1"/>
  <c r="N302" i="1"/>
  <c r="N328" i="1"/>
  <c r="N689" i="1"/>
  <c r="N690" i="1"/>
  <c r="N691" i="1"/>
  <c r="N688" i="1"/>
  <c r="N679" i="1"/>
  <c r="N683" i="1" s="1"/>
  <c r="N684" i="1" s="1"/>
  <c r="N678" i="1"/>
  <c r="N682" i="1" s="1"/>
  <c r="N667" i="1"/>
  <c r="N668" i="1"/>
  <c r="N666" i="1"/>
  <c r="N649" i="1"/>
  <c r="N650" i="1"/>
  <c r="N651" i="1"/>
  <c r="N648" i="1"/>
  <c r="N583" i="1" l="1"/>
  <c r="N716" i="1"/>
  <c r="N921" i="1" s="1"/>
  <c r="N626" i="1"/>
  <c r="N304" i="1"/>
  <c r="N672" i="1"/>
  <c r="N674" i="1" s="1"/>
  <c r="N695" i="1"/>
  <c r="N696" i="1" s="1"/>
  <c r="N671" i="1"/>
  <c r="N694" i="1"/>
  <c r="N685" i="1"/>
  <c r="N686" i="1" s="1"/>
  <c r="N655" i="1"/>
  <c r="N656" i="1" s="1"/>
  <c r="N654" i="1"/>
  <c r="N630" i="1"/>
  <c r="N631" i="1"/>
  <c r="N632" i="1"/>
  <c r="N629" i="1"/>
  <c r="N524" i="1"/>
  <c r="N525" i="1"/>
  <c r="N526" i="1"/>
  <c r="N523" i="1"/>
  <c r="N471" i="1"/>
  <c r="N472" i="1"/>
  <c r="N473" i="1"/>
  <c r="N470" i="1"/>
  <c r="L460" i="1"/>
  <c r="N460" i="1" s="1"/>
  <c r="L459" i="1"/>
  <c r="N459" i="1" s="1"/>
  <c r="L458" i="1"/>
  <c r="N458" i="1" s="1"/>
  <c r="N673" i="1" l="1"/>
  <c r="N675" i="1" s="1"/>
  <c r="N697" i="1"/>
  <c r="N698" i="1" s="1"/>
  <c r="N657" i="1"/>
  <c r="N658" i="1" s="1"/>
  <c r="N530" i="1"/>
  <c r="N532" i="1" s="1"/>
  <c r="N635" i="1"/>
  <c r="N636" i="1"/>
  <c r="N529" i="1"/>
  <c r="N476" i="1"/>
  <c r="N477" i="1"/>
  <c r="N478" i="1" s="1"/>
  <c r="N464" i="1"/>
  <c r="N463" i="1"/>
  <c r="L335" i="1"/>
  <c r="N335" i="1" s="1"/>
  <c r="L334" i="1"/>
  <c r="N334" i="1" s="1"/>
  <c r="L333" i="1"/>
  <c r="N333" i="1" s="1"/>
  <c r="L332" i="1"/>
  <c r="N332" i="1" s="1"/>
  <c r="N417" i="1"/>
  <c r="N418" i="1"/>
  <c r="N419" i="1"/>
  <c r="N416" i="1"/>
  <c r="N427" i="1"/>
  <c r="N429" i="1" s="1"/>
  <c r="N531" i="1" l="1"/>
  <c r="N533" i="1" s="1"/>
  <c r="N637" i="1"/>
  <c r="N638" i="1"/>
  <c r="N479" i="1"/>
  <c r="N480" i="1" s="1"/>
  <c r="N466" i="1"/>
  <c r="N465" i="1"/>
  <c r="N338" i="1"/>
  <c r="N339" i="1"/>
  <c r="L338" i="1"/>
  <c r="N422" i="1"/>
  <c r="N423" i="1"/>
  <c r="N639" i="1" l="1"/>
  <c r="N702" i="1" s="1"/>
  <c r="N467" i="1"/>
  <c r="N340" i="1"/>
  <c r="N341" i="1"/>
  <c r="N424" i="1"/>
  <c r="N425" i="1"/>
  <c r="N342" i="1" l="1"/>
  <c r="N426" i="1"/>
  <c r="L432" i="1"/>
  <c r="N432" i="1" s="1"/>
  <c r="L433" i="1"/>
  <c r="L434" i="1"/>
  <c r="N434" i="1" s="1"/>
  <c r="L435" i="1"/>
  <c r="N435" i="1" s="1"/>
  <c r="L399" i="1"/>
  <c r="N399" i="1" s="1"/>
  <c r="L400" i="1"/>
  <c r="L401" i="1"/>
  <c r="N401" i="1" s="1"/>
  <c r="L402" i="1"/>
  <c r="N402" i="1" s="1"/>
  <c r="L410" i="1"/>
  <c r="L413" i="1" s="1"/>
  <c r="L439" i="1" l="1"/>
  <c r="L438" i="1"/>
  <c r="N439" i="1"/>
  <c r="N433" i="1"/>
  <c r="N438" i="1" s="1"/>
  <c r="L406" i="1"/>
  <c r="L407" i="1" s="1"/>
  <c r="L405" i="1"/>
  <c r="N406" i="1"/>
  <c r="N408" i="1" s="1"/>
  <c r="N410" i="1"/>
  <c r="N413" i="1" s="1"/>
  <c r="N400" i="1"/>
  <c r="N405" i="1" s="1"/>
  <c r="L440" i="1" l="1"/>
  <c r="L441" i="1"/>
  <c r="L408" i="1"/>
  <c r="L409" i="1" s="1"/>
  <c r="N440" i="1"/>
  <c r="N441" i="1"/>
  <c r="N407" i="1"/>
  <c r="N409" i="1" s="1"/>
  <c r="N359" i="1" l="1"/>
  <c r="N358" i="1"/>
  <c r="N357" i="1"/>
  <c r="L282" i="1"/>
  <c r="L285" i="1"/>
  <c r="L284" i="1"/>
  <c r="N284" i="1" s="1"/>
  <c r="L283" i="1"/>
  <c r="N283" i="1" s="1"/>
  <c r="N362" i="1" l="1"/>
  <c r="L292" i="1"/>
  <c r="N282" i="1"/>
  <c r="N289" i="1" s="1"/>
  <c r="L289" i="1"/>
  <c r="N329" i="1" l="1"/>
  <c r="N288" i="1"/>
  <c r="N290" i="1"/>
  <c r="N291" i="1"/>
  <c r="N292" i="1" l="1"/>
  <c r="L271" i="1" l="1"/>
  <c r="L270" i="1"/>
  <c r="N270" i="1" s="1"/>
  <c r="L347" i="1"/>
  <c r="L346" i="1"/>
  <c r="L345" i="1"/>
  <c r="N345" i="1" s="1"/>
  <c r="N262" i="1"/>
  <c r="N264" i="1" s="1"/>
  <c r="N255" i="1"/>
  <c r="N257" i="1" s="1"/>
  <c r="N249" i="1"/>
  <c r="N252" i="1" s="1"/>
  <c r="N241" i="1"/>
  <c r="N240" i="1"/>
  <c r="N239" i="1"/>
  <c r="N238" i="1"/>
  <c r="N232" i="1"/>
  <c r="N235" i="1" s="1"/>
  <c r="N229" i="1"/>
  <c r="N231" i="1" s="1"/>
  <c r="N221" i="1"/>
  <c r="N220" i="1"/>
  <c r="N219" i="1"/>
  <c r="N218" i="1"/>
  <c r="N213" i="1"/>
  <c r="N215" i="1" s="1"/>
  <c r="N205" i="1"/>
  <c r="N204" i="1"/>
  <c r="N203" i="1"/>
  <c r="N202" i="1"/>
  <c r="N209" i="1" l="1"/>
  <c r="N211" i="1" s="1"/>
  <c r="N258" i="1"/>
  <c r="N244" i="1"/>
  <c r="N224" i="1"/>
  <c r="N225" i="1"/>
  <c r="N226" i="1" s="1"/>
  <c r="N245" i="1"/>
  <c r="N246" i="1" s="1"/>
  <c r="N208" i="1"/>
  <c r="N347" i="1"/>
  <c r="N346" i="1"/>
  <c r="L443" i="1"/>
  <c r="N443" i="1" s="1"/>
  <c r="N445" i="1" s="1"/>
  <c r="L447" i="1"/>
  <c r="L448" i="1"/>
  <c r="N448" i="1" s="1"/>
  <c r="N447" i="1" l="1"/>
  <c r="L452" i="1"/>
  <c r="N227" i="1"/>
  <c r="N228" i="1" s="1"/>
  <c r="N210" i="1"/>
  <c r="N212" i="1" s="1"/>
  <c r="N260" i="1"/>
  <c r="N259" i="1"/>
  <c r="N247" i="1"/>
  <c r="N248" i="1" s="1"/>
  <c r="N351" i="1"/>
  <c r="N352" i="1" s="1"/>
  <c r="N350" i="1"/>
  <c r="L445" i="1"/>
  <c r="L449" i="1"/>
  <c r="N449" i="1" s="1"/>
  <c r="L453" i="1" l="1"/>
  <c r="L454" i="1" s="1"/>
  <c r="N261" i="1"/>
  <c r="N353" i="1"/>
  <c r="N354" i="1" s="1"/>
  <c r="N453" i="1"/>
  <c r="N452" i="1"/>
  <c r="L455" i="1" l="1"/>
  <c r="L456" i="1" s="1"/>
  <c r="N454" i="1"/>
  <c r="N455" i="1"/>
  <c r="L442" i="1"/>
  <c r="N442" i="1" l="1"/>
  <c r="N456" i="1"/>
  <c r="N271" i="1" l="1"/>
  <c r="N269" i="1"/>
  <c r="L196" i="1"/>
  <c r="N196" i="1" s="1"/>
  <c r="N198" i="1" s="1"/>
  <c r="L193" i="1"/>
  <c r="L195" i="1" s="1"/>
  <c r="L185" i="1"/>
  <c r="N185" i="1" s="1"/>
  <c r="L184" i="1"/>
  <c r="L183" i="1"/>
  <c r="N183" i="1" s="1"/>
  <c r="L182" i="1"/>
  <c r="N182" i="1" s="1"/>
  <c r="L176" i="1"/>
  <c r="L179" i="1" s="1"/>
  <c r="L168" i="1"/>
  <c r="N168" i="1" s="1"/>
  <c r="L167" i="1"/>
  <c r="N167" i="1" s="1"/>
  <c r="L166" i="1"/>
  <c r="N166" i="1" s="1"/>
  <c r="L165" i="1"/>
  <c r="L159" i="1"/>
  <c r="L162" i="1" s="1"/>
  <c r="L155" i="1"/>
  <c r="L158" i="1" s="1"/>
  <c r="L151" i="1"/>
  <c r="L154" i="1" s="1"/>
  <c r="L147" i="1"/>
  <c r="L150" i="1" s="1"/>
  <c r="L143" i="1"/>
  <c r="L146" i="1" s="1"/>
  <c r="L140" i="1"/>
  <c r="L132" i="1"/>
  <c r="N132" i="1" s="1"/>
  <c r="L131" i="1"/>
  <c r="L130" i="1"/>
  <c r="L129" i="1"/>
  <c r="N129" i="1" s="1"/>
  <c r="N140" i="1" l="1"/>
  <c r="N142" i="1" s="1"/>
  <c r="L142" i="1"/>
  <c r="N176" i="1"/>
  <c r="N179" i="1" s="1"/>
  <c r="L136" i="1"/>
  <c r="L138" i="1" s="1"/>
  <c r="N193" i="1"/>
  <c r="N195" i="1" s="1"/>
  <c r="L189" i="1"/>
  <c r="L190" i="1" s="1"/>
  <c r="L135" i="1"/>
  <c r="N159" i="1"/>
  <c r="N162" i="1" s="1"/>
  <c r="N151" i="1"/>
  <c r="N154" i="1" s="1"/>
  <c r="L172" i="1"/>
  <c r="L174" i="1" s="1"/>
  <c r="N143" i="1"/>
  <c r="N146" i="1" s="1"/>
  <c r="L198" i="1"/>
  <c r="N147" i="1"/>
  <c r="N150" i="1" s="1"/>
  <c r="N155" i="1"/>
  <c r="N158" i="1" s="1"/>
  <c r="L171" i="1"/>
  <c r="N188" i="1"/>
  <c r="N131" i="1"/>
  <c r="N130" i="1"/>
  <c r="N135" i="1" s="1"/>
  <c r="N165" i="1"/>
  <c r="N184" i="1"/>
  <c r="N189" i="1" s="1"/>
  <c r="N275" i="1"/>
  <c r="L276" i="1"/>
  <c r="L275" i="1"/>
  <c r="N276" i="1"/>
  <c r="L173" i="1" l="1"/>
  <c r="L175" i="1" s="1"/>
  <c r="L137" i="1"/>
  <c r="L139" i="1" s="1"/>
  <c r="L191" i="1"/>
  <c r="L192" i="1" s="1"/>
  <c r="N190" i="1"/>
  <c r="N191" i="1"/>
  <c r="N172" i="1"/>
  <c r="N171" i="1"/>
  <c r="L278" i="1"/>
  <c r="L277" i="1"/>
  <c r="N277" i="1"/>
  <c r="N278" i="1"/>
  <c r="N192" i="1" l="1"/>
  <c r="N173" i="1"/>
  <c r="N174" i="1"/>
  <c r="N279" i="1"/>
  <c r="N494" i="1" s="1"/>
  <c r="L124" i="1"/>
  <c r="N124" i="1" s="1"/>
  <c r="N126" i="1" s="1"/>
  <c r="L116" i="1"/>
  <c r="N116" i="1" s="1"/>
  <c r="L115" i="1"/>
  <c r="N115" i="1" s="1"/>
  <c r="L114" i="1"/>
  <c r="N114" i="1" s="1"/>
  <c r="L113" i="1"/>
  <c r="N175" i="1" l="1"/>
  <c r="L120" i="1"/>
  <c r="L121" i="1" s="1"/>
  <c r="L126" i="1"/>
  <c r="N113" i="1"/>
  <c r="L119" i="1"/>
  <c r="I97" i="1"/>
  <c r="L99" i="1" s="1"/>
  <c r="N99" i="1" s="1"/>
  <c r="J89" i="1"/>
  <c r="I87" i="1"/>
  <c r="L90" i="1" s="1"/>
  <c r="L93" i="1" s="1"/>
  <c r="L86" i="1"/>
  <c r="N84" i="1"/>
  <c r="N86" i="1" s="1"/>
  <c r="L25" i="1"/>
  <c r="N25" i="1" s="1"/>
  <c r="L76" i="1"/>
  <c r="N76" i="1" s="1"/>
  <c r="L75" i="1"/>
  <c r="N75" i="1" s="1"/>
  <c r="L74" i="1"/>
  <c r="N74" i="1" s="1"/>
  <c r="L73" i="1"/>
  <c r="G71" i="1"/>
  <c r="I69" i="1"/>
  <c r="G58" i="1"/>
  <c r="I58" i="1" s="1"/>
  <c r="L61" i="1" s="1"/>
  <c r="N61" i="1" s="1"/>
  <c r="G55" i="1"/>
  <c r="I55" i="1" s="1"/>
  <c r="L55" i="1" s="1"/>
  <c r="L48" i="1"/>
  <c r="N48" i="1" s="1"/>
  <c r="N50" i="1" s="1"/>
  <c r="L39" i="1"/>
  <c r="N39" i="1" s="1"/>
  <c r="N41" i="1" s="1"/>
  <c r="L28" i="1"/>
  <c r="N28" i="1" s="1"/>
  <c r="L27" i="1"/>
  <c r="N27" i="1" s="1"/>
  <c r="L26" i="1"/>
  <c r="N26" i="1" s="1"/>
  <c r="L122" i="1" l="1"/>
  <c r="L123" i="1" s="1"/>
  <c r="N120" i="1"/>
  <c r="N119" i="1"/>
  <c r="N136" i="1"/>
  <c r="L41" i="1"/>
  <c r="L42" i="1" s="1"/>
  <c r="L101" i="1"/>
  <c r="N101" i="1" s="1"/>
  <c r="N105" i="1" s="1"/>
  <c r="L80" i="1"/>
  <c r="L82" i="1" s="1"/>
  <c r="L100" i="1"/>
  <c r="N100" i="1" s="1"/>
  <c r="N104" i="1" s="1"/>
  <c r="L60" i="1"/>
  <c r="N60" i="1" s="1"/>
  <c r="N55" i="1"/>
  <c r="N57" i="1" s="1"/>
  <c r="L57" i="1"/>
  <c r="L95" i="1"/>
  <c r="L94" i="1"/>
  <c r="N51" i="1"/>
  <c r="L63" i="1"/>
  <c r="N63" i="1" s="1"/>
  <c r="L79" i="1"/>
  <c r="L50" i="1"/>
  <c r="L62" i="1"/>
  <c r="N62" i="1" s="1"/>
  <c r="N73" i="1"/>
  <c r="N42" i="1"/>
  <c r="N90" i="1"/>
  <c r="N93" i="1" s="1"/>
  <c r="L89" i="1"/>
  <c r="N89" i="1" s="1"/>
  <c r="N92" i="1" s="1"/>
  <c r="N32" i="1"/>
  <c r="N34" i="1" s="1"/>
  <c r="L32" i="1"/>
  <c r="L33" i="1" s="1"/>
  <c r="N31" i="1"/>
  <c r="L31" i="1"/>
  <c r="L81" i="1" l="1"/>
  <c r="L83" i="1" s="1"/>
  <c r="N122" i="1"/>
  <c r="N121" i="1"/>
  <c r="N138" i="1"/>
  <c r="N137" i="1"/>
  <c r="L104" i="1"/>
  <c r="L105" i="1"/>
  <c r="L106" i="1" s="1"/>
  <c r="L34" i="1"/>
  <c r="L35" i="1" s="1"/>
  <c r="N79" i="1"/>
  <c r="N80" i="1"/>
  <c r="N52" i="1"/>
  <c r="N53" i="1"/>
  <c r="N44" i="1"/>
  <c r="N43" i="1"/>
  <c r="L43" i="1"/>
  <c r="L44" i="1"/>
  <c r="N66" i="1"/>
  <c r="N67" i="1"/>
  <c r="N95" i="1"/>
  <c r="N94" i="1"/>
  <c r="L51" i="1"/>
  <c r="N33" i="1"/>
  <c r="N35" i="1" s="1"/>
  <c r="L92" i="1"/>
  <c r="L96" i="1" s="1"/>
  <c r="L66" i="1"/>
  <c r="L67" i="1"/>
  <c r="N106" i="1"/>
  <c r="N107" i="1"/>
  <c r="N123" i="1" l="1"/>
  <c r="L107" i="1"/>
  <c r="L108" i="1" s="1"/>
  <c r="N108" i="1"/>
  <c r="N139" i="1"/>
  <c r="L45" i="1"/>
  <c r="N54" i="1"/>
  <c r="N96" i="1"/>
  <c r="L52" i="1"/>
  <c r="L53" i="1"/>
  <c r="N69" i="1"/>
  <c r="N68" i="1"/>
  <c r="N82" i="1"/>
  <c r="N81" i="1"/>
  <c r="L69" i="1"/>
  <c r="L68" i="1"/>
  <c r="N45" i="1"/>
  <c r="N265" i="1" l="1"/>
  <c r="N83" i="1"/>
  <c r="L70" i="1"/>
  <c r="N70" i="1"/>
  <c r="L54" i="1"/>
  <c r="N109" i="1" l="1"/>
  <c r="N922" i="1" s="1"/>
</calcChain>
</file>

<file path=xl/sharedStrings.xml><?xml version="1.0" encoding="utf-8"?>
<sst xmlns="http://schemas.openxmlformats.org/spreadsheetml/2006/main" count="1570" uniqueCount="358">
  <si>
    <t>1</t>
  </si>
  <si>
    <t>ОТ</t>
  </si>
  <si>
    <t>2</t>
  </si>
  <si>
    <t>ЭМ</t>
  </si>
  <si>
    <t>3</t>
  </si>
  <si>
    <t>в т.ч. ОТм</t>
  </si>
  <si>
    <t>4</t>
  </si>
  <si>
    <t>М</t>
  </si>
  <si>
    <t>ЗТ</t>
  </si>
  <si>
    <t>чел.-ч</t>
  </si>
  <si>
    <t>ЗТм</t>
  </si>
  <si>
    <t>Итого по расценке</t>
  </si>
  <si>
    <t>ФОТ</t>
  </si>
  <si>
    <t>Пр/812-006.0-1</t>
  </si>
  <si>
    <t>НР Бетонные и железобетонные монолитные конструкции и работы в строительстве</t>
  </si>
  <si>
    <t>%</t>
  </si>
  <si>
    <t>Пр/774-006.0</t>
  </si>
  <si>
    <t>СП Бетонные и железобетонные монолитные конструкции и работы в строительстве</t>
  </si>
  <si>
    <t>Всего по позиции</t>
  </si>
  <si>
    <t>м3</t>
  </si>
  <si>
    <t>ФССЦ-04.1.02.05-0009</t>
  </si>
  <si>
    <t>(Наружные сети водопровода, канализации, теплоснабжения, газопровода)</t>
  </si>
  <si>
    <t>ФССЦ-08.4.03.02-0001</t>
  </si>
  <si>
    <t>Сталь арматурная, горячекатаная, гладкая, класс А-I, диаметр 6 мм</t>
  </si>
  <si>
    <t>т</t>
  </si>
  <si>
    <t>ФССЦ-08.4.03.02-0003</t>
  </si>
  <si>
    <t>Сталь арматурная, горячекатаная, гладкая, класс А-I, диаметр 10 мм</t>
  </si>
  <si>
    <t>ФССЦ-08.4.03.03-0034</t>
  </si>
  <si>
    <t>Сталь арматурная, горячекатаная, периодического профиля, класс А-III, диаметр 16-18 мм</t>
  </si>
  <si>
    <t>19</t>
  </si>
  <si>
    <t>ФССЦ-08.4.03.03-0031</t>
  </si>
  <si>
    <t>Сталь арматурная, горячекатаная, периодического профиля, класс А-III, диаметр 10 мм</t>
  </si>
  <si>
    <t>ФССЦ-08.4.03.03-0033</t>
  </si>
  <si>
    <t>Сталь арматурная, горячекатаная, периодического профиля, класс А-III, диаметр 14 мм</t>
  </si>
  <si>
    <t>ФЕР07-06-002-07</t>
  </si>
  <si>
    <t>Устройство плит перекрытий каналов площадью: до 5 м2</t>
  </si>
  <si>
    <t>100 шт</t>
  </si>
  <si>
    <t>Пр/812-007.0-1</t>
  </si>
  <si>
    <t>НР Бетонные и железобетонные сборные конструкции и работы в строительстве</t>
  </si>
  <si>
    <t>Пр/774-007.0</t>
  </si>
  <si>
    <t>СП Бетонные и железобетонные сборные конструкции и работы в строительстве</t>
  </si>
  <si>
    <t>ФССЦ-05.1.01.13-0043</t>
  </si>
  <si>
    <t>Плита железобетонная покрытий, перекрытий и днищ (ВП-19-6)</t>
  </si>
  <si>
    <t>(Бетонные и железобетонные сборные конструкции и работы в строительстве)</t>
  </si>
  <si>
    <t>ФЕР08-01-003-07</t>
  </si>
  <si>
    <t>Гидроизоляция боковая обмазочная битумная в 2 слоя по выровненной поверхности бутовой кладки, кирпичу, бетону</t>
  </si>
  <si>
    <t>100 м2</t>
  </si>
  <si>
    <t>Пр/812-008.0-1</t>
  </si>
  <si>
    <t>НР Конструкции из кирпича и блоков</t>
  </si>
  <si>
    <t>Пр/774-008.0</t>
  </si>
  <si>
    <t>СП Конструкции из кирпича и блоков</t>
  </si>
  <si>
    <t>ФССЦ-01.2.01.02-0001</t>
  </si>
  <si>
    <t>Битум горячий</t>
  </si>
  <si>
    <t>(Конструкции из кирпича и блоков)</t>
  </si>
  <si>
    <t>ФССЦ-01.2.03.03-0007</t>
  </si>
  <si>
    <t>Мастика битумная</t>
  </si>
  <si>
    <t xml:space="preserve">Составлен(а) в текущем (базисном) уровне цен </t>
  </si>
  <si>
    <t>№ п/п</t>
  </si>
  <si>
    <t>Обоснование</t>
  </si>
  <si>
    <t>Наименование работ и затрат</t>
  </si>
  <si>
    <t>Единица измерения</t>
  </si>
  <si>
    <t>Количество</t>
  </si>
  <si>
    <t>Сметная стоимость в базисном уровне цен (в текущем уровне цен (гр. 8) для ресурсов, отсутствующих в ФРСН), руб.</t>
  </si>
  <si>
    <t>Индексы</t>
  </si>
  <si>
    <t>Сметная стоимость в текущем уровне цен, руб.</t>
  </si>
  <si>
    <t>на единицу</t>
  </si>
  <si>
    <t>коэффициенты</t>
  </si>
  <si>
    <t>всего</t>
  </si>
  <si>
    <t>ФЕР06-01-001-01</t>
  </si>
  <si>
    <t>Устройство бетонной подготовки</t>
  </si>
  <si>
    <t>100 м3</t>
  </si>
  <si>
    <t>ФССЦ-04.1.02.05-0003</t>
  </si>
  <si>
    <t>Смеси бетонные тяжелого бетона (БСТ), класс B7,5 (М100)</t>
  </si>
  <si>
    <t>(Бетонные и железобетонные монолитные конструкции и работы в строительстве)</t>
  </si>
  <si>
    <t>ФЕР06-13-001-03</t>
  </si>
  <si>
    <t>Устройство стен и плоских днищ при толщине: до 150 мм прямоугольных сооружений</t>
  </si>
  <si>
    <t>ФЕР01-01-013-31</t>
  </si>
  <si>
    <t>Разработка грунта с погрузкой в автомобили-самосвалы экскаваторами импортного производства с ковшом вместимостью 0,5 (0,5-0,63) м3, группа грунтов: 1</t>
  </si>
  <si>
    <t>1000 м3</t>
  </si>
  <si>
    <t>Пр/812-001.1-1</t>
  </si>
  <si>
    <t>НР Земляные работы, выполняемые механизированным способом</t>
  </si>
  <si>
    <t>Пр/774-001.1</t>
  </si>
  <si>
    <t>СП Земляные работы, выполняемые механизированным способом</t>
  </si>
  <si>
    <t>ФЕР01-02-057-01</t>
  </si>
  <si>
    <t>Разработка грунта вручную в траншеях глубиной до 2 м без креплений с откосами, группа грунтов: 1</t>
  </si>
  <si>
    <t>Прил.1.12 п.3.187</t>
  </si>
  <si>
    <t>Доработка вручную, зачистка дна и стенок с выкидкой грунта в котлованах и траншеях, разработанных механизированным способом ОЗП=1,2; ТЗ=1,2</t>
  </si>
  <si>
    <t>Пр/812-001.2-1</t>
  </si>
  <si>
    <t>НР Земляные работы, выполняемые ручным способом</t>
  </si>
  <si>
    <t>Пр/774-001.2</t>
  </si>
  <si>
    <t>СП Земляные работы, выполняемые ручным способом</t>
  </si>
  <si>
    <t>ФЕР01-02-060-01</t>
  </si>
  <si>
    <t>Погрузка вручную неуплотненного грунта из штабелей и отвалов в транспортные средства, группа грунтов: 1</t>
  </si>
  <si>
    <t>ФССЦпг-03-21-01-005</t>
  </si>
  <si>
    <t>Перевозка грузов I класса автомобилями-самосвалами грузоподъемностью 10 т работающих вне карьера на расстояние до 5 км</t>
  </si>
  <si>
    <t>1 т груза</t>
  </si>
  <si>
    <t>ФЕР01-01-016-01</t>
  </si>
  <si>
    <t>Работа на отвале, группа грунтов: 1</t>
  </si>
  <si>
    <t>Перевозка грузов автомобилями-самосвалами грузоподъемностью 10 т работающих вне карьера на расстояние: I класс груза до 5 км</t>
  </si>
  <si>
    <t>ФЕР01-01-033-01</t>
  </si>
  <si>
    <t>Засыпка траншей и котлованов с перемещением грунта до 5 м бульдозерами мощностью: 59 кВт (80 л.с.), группа грунтов 1</t>
  </si>
  <si>
    <t>ФЕР01-02-005-01</t>
  </si>
  <si>
    <t>Уплотнение грунта пневматическими трамбовками, группа грунтов: 1-2</t>
  </si>
  <si>
    <t>км</t>
  </si>
  <si>
    <t>Пр/812-018.0-1</t>
  </si>
  <si>
    <t>НР Наружные сети водопровода, канализации, теплоснабжения, газопровода</t>
  </si>
  <si>
    <t>Пр/774-018.0</t>
  </si>
  <si>
    <t>СП Наружные сети водопровода, канализации, теплоснабжения, газопровода</t>
  </si>
  <si>
    <t>Объем=414,1/100*0,05</t>
  </si>
  <si>
    <t>Объем=20,7 / 100</t>
  </si>
  <si>
    <t>Объем=(414,1)*1,5</t>
  </si>
  <si>
    <t>Объем=(414,1) / 1000</t>
  </si>
  <si>
    <t>Объем=(2,9+7,2)/2*2*41) *0,95/ 1000</t>
  </si>
  <si>
    <t>Объем=414,1*1,5</t>
  </si>
  <si>
    <t>Объем=(414,4) / 100</t>
  </si>
  <si>
    <t xml:space="preserve">ЛОКАЛЬНЫЙ СМЕТНЫЙ РАСЧЕТ (СМЕТА) </t>
  </si>
  <si>
    <t>Раздел 1. Земляные работы.</t>
  </si>
  <si>
    <t>Раздел 3. Теплосеть, технологическая часть</t>
  </si>
  <si>
    <t>Установка отводов стальных, изолированных пенополиуретаном (ППУ), диаметром: 219 мм</t>
  </si>
  <si>
    <t>10 шт</t>
  </si>
  <si>
    <t>Объем=4 / 10</t>
  </si>
  <si>
    <t>Сварка труб, труб и фасонных частей, труб и стартовых компенсаторов, изолированных пенополиуретаном (ППУ), диаметром: 219 мм</t>
  </si>
  <si>
    <t>100 стыков</t>
  </si>
  <si>
    <t>ФССЦ-01.7.07.24-0004</t>
  </si>
  <si>
    <t>Пленка радиографическая рулонная, ширина 70 мм</t>
  </si>
  <si>
    <t>10 м</t>
  </si>
  <si>
    <t>Изоляция стыков труб, изолированных пенополиуретаном (ППУ), неразъемными муфтами методом заливки, диаметром: 219 мм</t>
  </si>
  <si>
    <t>100 м</t>
  </si>
  <si>
    <t>Демонтаж стальных труб в изоляции из пенополиуретана (ППУ) диаметром: 219 мм</t>
  </si>
  <si>
    <t>ФЕР25-05-027-04</t>
  </si>
  <si>
    <t>Контроль качества сварных соединений труб ультразвуковым методом на трассе, условный диаметр: 200 мм</t>
  </si>
  <si>
    <t>стык</t>
  </si>
  <si>
    <t>Пр/812-019.0-1</t>
  </si>
  <si>
    <t>НР Магистральные и промысловые трубопроводы</t>
  </si>
  <si>
    <t>Пр/774-019.0</t>
  </si>
  <si>
    <t>СП Магистральные и промысловые трубопроводы</t>
  </si>
  <si>
    <t>Установка компенсаторов сильфонных, изолированных пенополиуретаном (ППУ), диаметром: 219 мм</t>
  </si>
  <si>
    <t>Объем=2 / 10</t>
  </si>
  <si>
    <t>ФЕР29-01-253-03</t>
  </si>
  <si>
    <t>Пр/812-023.1-1</t>
  </si>
  <si>
    <t>НР Тоннели и метрополитены, закрытый способ работ</t>
  </si>
  <si>
    <t>Пр/774-023.1</t>
  </si>
  <si>
    <t>СП Тоннели и метрополитены, закрытый способ работ</t>
  </si>
  <si>
    <t>Установка гильз из стальных труб диаметром: 200 мм</t>
  </si>
  <si>
    <t>ФССЦ-24.1.01.06-0039</t>
  </si>
  <si>
    <t>Комплект для изоляции сварного стыка стальных труб с теплоизоляцией из пенополиуретана в полиэтиленовой оболочке, с полиэтиленовой муфтой длиной 500 мм, с термоусадочными манжетами, наружный диаметр трубы 219 мм, наружный диаметр изоляции 315 мм</t>
  </si>
  <si>
    <t>компл</t>
  </si>
  <si>
    <t>шт</t>
  </si>
  <si>
    <t>Итого по разделу 1.  Земляные работы :</t>
  </si>
  <si>
    <t xml:space="preserve">Смеси бетонные тяжелого бетона (БСТ), класс В25 (М350) </t>
  </si>
  <si>
    <t>Объем=2 / 100</t>
  </si>
  <si>
    <t>Технологическая часть колодцев</t>
  </si>
  <si>
    <t>ФЕР22-03-007-01</t>
  </si>
  <si>
    <t>Установка задвижек или клапанов обратных стальных диаметром: 50 мм</t>
  </si>
  <si>
    <t>ФЕР24-01-003-01</t>
  </si>
  <si>
    <t>Прокладка стальных трубопроводов в проходном канале при номинальном давлении 1,6 МПа, температуре 150°С, диаметр труб: 50 мм</t>
  </si>
  <si>
    <t>Объем=3/1000</t>
  </si>
  <si>
    <t>ФЕР24-01-003-07</t>
  </si>
  <si>
    <t>Прокладка стальных трубопроводов в проходном канале при номинальном давлении 1,6 МПа, температуре 150°С, диаметр труб: 200 мм</t>
  </si>
  <si>
    <t>Объем=2,6/1000</t>
  </si>
  <si>
    <t>ФЕР13-03-004-21</t>
  </si>
  <si>
    <t>Окраска металлических огрунтованных поверхностей: эмалью КО-811</t>
  </si>
  <si>
    <t>Объем=2,63 / 100</t>
  </si>
  <si>
    <t>К=2 за 2 раза ПЗ=2 (ОЗП=2; ЭМ=2 к расх.; ЗПМ=2; МАТ=2 к расх.; ТЗ=2; ТЗМ=2)</t>
  </si>
  <si>
    <t>Пр/812-013.0-1</t>
  </si>
  <si>
    <t>НР Защита строительных конструкций и оборудования от коррозии</t>
  </si>
  <si>
    <t>Пр/774-013.0</t>
  </si>
  <si>
    <t>СП Защита строительных конструкций и оборудования от коррозии</t>
  </si>
  <si>
    <t>ФЕР25-05-027-01</t>
  </si>
  <si>
    <t>Контроль качества сварных соединений труб ультразвуковым методом на трассе, условный диаметр: 50 мм</t>
  </si>
  <si>
    <t>ФЕР26-01-009-01</t>
  </si>
  <si>
    <t>Изоляция трубопроводов: матами минераловатными, плитами минераловатными на синтетическом связующем</t>
  </si>
  <si>
    <t>Пр/812-020.0-1</t>
  </si>
  <si>
    <t>НР Теплоизоляционные работы</t>
  </si>
  <si>
    <t>Пр/774-020.0</t>
  </si>
  <si>
    <t>СП Теплоизоляционные работы</t>
  </si>
  <si>
    <t>Раздел 4. Тепловая камера ХI-10 в т. 6</t>
  </si>
  <si>
    <t>Лотки</t>
  </si>
  <si>
    <t>(Аэродромы)</t>
  </si>
  <si>
    <t>Устройство непроходных каналов: одноячейковых, перекрываемых или опирающихся на плиту</t>
  </si>
  <si>
    <t>ФССЦ-04.3.01.09-0014</t>
  </si>
  <si>
    <t>Раствор готовый кладочный, цементный, М100</t>
  </si>
  <si>
    <t>ФССЦ-05.1.01.10-0112</t>
  </si>
  <si>
    <t>Лоток, бетон B15 (М200), объем от 0,2 до 0,5 м3, расход арматуры 25 кг/м3 (для непроходных каналов)</t>
  </si>
  <si>
    <t>ФЕР01-02-061-01</t>
  </si>
  <si>
    <t>Засыпка вручную траншей, пазух котлованов и ям, группа грунтов: 1</t>
  </si>
  <si>
    <t>ФССЦ-02.3.01.02-1011</t>
  </si>
  <si>
    <t>Песок природный I класс, средний, круглые сита</t>
  </si>
  <si>
    <t>Раздел 2. Монолитный канал, лотки</t>
  </si>
  <si>
    <t>Прокладка в канале стальных труб в изоляции из пенополиуретана (ППУ) диаметром: 76 мм</t>
  </si>
  <si>
    <t>Демонтаж стальных труб в изоляции из пенополиуретана (ППУ) диаметром: 76 мм</t>
  </si>
  <si>
    <t>Установка отводов стальных, изолированных пенополиуретаном (ППУ), диаметром: 76 мм</t>
  </si>
  <si>
    <t>Сварка труб, труб и фасонных частей, труб и стартовых компенсаторов, изолированных пенополиуретаном (ППУ), диаметром: 76 мм</t>
  </si>
  <si>
    <t>Объем=12,64/10</t>
  </si>
  <si>
    <t>Изоляция стыков труб, изолированных пенополиуретаном (ППУ), неразъемными муфтами методом заливки, диаметром: 76 мм</t>
  </si>
  <si>
    <t>ФССЦ-24.1.01.06-0034</t>
  </si>
  <si>
    <t>Комплект для изоляции сварного стыка стальных труб с теплоизоляцией из пенополиуретана в полиэтиленовой оболочке, с полиэтиленовой муфтой длиной 500 мм, с термоусадочными манжетами, наружный диаметр трубы 76 мм, наружный диаметр изоляции 140 мм</t>
  </si>
  <si>
    <t>Прокладка в канале стальных труб в изоляции из пенополиуретана (ППУ) диаметром: 219 мм</t>
  </si>
  <si>
    <t>Промывка и гидравлическое испытание трубопроводов, изолированных пенополиуретаном (ППУ), диаметром: 76 мм</t>
  </si>
  <si>
    <t>ФЕР25-05-027-02</t>
  </si>
  <si>
    <t>Контроль качества сварных соединений труб ультразвуковым методом на трассе, условный диаметр: 76 мм</t>
  </si>
  <si>
    <t>м</t>
  </si>
  <si>
    <t>ФССЦ-23.3.03.02-0157</t>
  </si>
  <si>
    <t>Трубы стальные бесшовные горячедеформированные со снятой фаской из стали марок 15, 20, 35, наружный диаметр 219 мм, толщина стенки 6 мм</t>
  </si>
  <si>
    <t>ФССЦ-23.3.03.02-0187</t>
  </si>
  <si>
    <t>Трубы стальные бесшовные горячедеформированные со снятой фаской из стали марок 15, 20, 35, наружный диаметр 426 мм, толщина стенки 9 мм</t>
  </si>
  <si>
    <t>Демонтаж отводов стальных, изолированных пенополиуретаном (ППУ), диаметром: 219 мм</t>
  </si>
  <si>
    <t>Демонтаж отводов стальных, изолированных пенополиуретаном (ППУ), диаметром: 76 мм</t>
  </si>
  <si>
    <t>Демонтаж плит перекрытий каналов площадью: до 5 м2</t>
  </si>
  <si>
    <t>Демонтаж задвижек или клапанов обратных стальных диаметром: 50 мм</t>
  </si>
  <si>
    <t>Демонтаж  стальных трубопроводов в проходном канале при номинальном давлении 1,6 МПа, температуре 150°С, диаметр труб: 50 мм</t>
  </si>
  <si>
    <t>Демонтаж  стальных трубопроводов в проходном канале при номинальном давлении 1,6 МПа, температуре 150°С, диаметр труб: 200 мм</t>
  </si>
  <si>
    <t>Промывка и гидравлическое испытание трубопроводов, изолированных пенополиуретаном (ППУ), диаметром: 219 мм</t>
  </si>
  <si>
    <t>Итоги по разделу 2.  Монолитный канал, лотки :</t>
  </si>
  <si>
    <t>Итоги по разделу 4. Тепловая камера ХI-10 в т. 6 :</t>
  </si>
  <si>
    <t>Раздел 5. Тепловая камера ХI-11 в т.14</t>
  </si>
  <si>
    <t>ФССЦ-23.3.03.02-0183</t>
  </si>
  <si>
    <t>Трубы стальные бесшовные горячедеформированные со снятой фаской из стали марок 15, 20, 35, наружный диаметр 377 мм, толщина стенки 9 мм</t>
  </si>
  <si>
    <t>ФССЦ-23.3.03.02-0162</t>
  </si>
  <si>
    <t>Трубы стальные бесшовные горячедеформированные со снятой фаской из стали марок 15, 20, 35, наружный диаметр 273 мм, толщина стенки 7 мм</t>
  </si>
  <si>
    <t>ФССЦ-23.3.03.02-0137</t>
  </si>
  <si>
    <t>Трубы стальные бесшовные горячедеформированные со снятой фаской из стали марок 15, 20, 35, наружный диаметр 159 мм, толщина стенки 5 мм</t>
  </si>
  <si>
    <t>Итоги по разделу 5. Тепловая камера ХI-11в т.14 :</t>
  </si>
  <si>
    <t>Монтаж плит перекрытий каналов площадью: до 5 м2</t>
  </si>
  <si>
    <t>I квартал 2025 года (01.01.2000)</t>
  </si>
  <si>
    <t>ФЕР22-04-001-01</t>
  </si>
  <si>
    <t>10 м3</t>
  </si>
  <si>
    <t>Демонтаж круглого колодца из сборного железобетона в грунтах: сухих</t>
  </si>
  <si>
    <t>Установка гильз из стальных труб диаметром: 200 мм  (прим. Д- 400 мм)</t>
  </si>
  <si>
    <t>Установка гильз из стальных труб диаметром: 200 мм  (прим. Д-250 мм)</t>
  </si>
  <si>
    <t>Установка гильз из стальных труб диаметром: 200 мм (прим. Д- 400 мм)</t>
  </si>
  <si>
    <t>Установка гильз из стальных труб диаметром: 200 мм  (прим. Д-350 мм)</t>
  </si>
  <si>
    <t xml:space="preserve">Основание: 716-ПД 22-1-ТКР </t>
  </si>
  <si>
    <t>Итоги по разделу 3. Теплосеть, технологическая часть</t>
  </si>
  <si>
    <r>
      <t xml:space="preserve">Установка гильз из стальных труб диаметром: 200 мм (прим. Д-150 мм гильза </t>
    </r>
    <r>
      <rPr>
        <b/>
        <sz val="9"/>
        <color rgb="FF000000"/>
        <rFont val="Times New Roman"/>
        <family val="1"/>
        <charset val="204"/>
      </rPr>
      <t>ВОДОВЫПУСКА</t>
    </r>
    <r>
      <rPr>
        <b/>
        <sz val="11"/>
        <color rgb="FF000000"/>
        <rFont val="Times New Roman"/>
        <family val="1"/>
        <charset val="204"/>
      </rPr>
      <t>)</t>
    </r>
  </si>
  <si>
    <t xml:space="preserve">   Устройство сильфонного компенсатора в т. 7а</t>
  </si>
  <si>
    <t>Устройство круглых колодцев из сборного железобетона в грунтах: сухих</t>
  </si>
  <si>
    <t>ФЕР22-03-006-03</t>
  </si>
  <si>
    <t>Установка задвижек или клапанов обратных чугунных диаметром: 100 мм</t>
  </si>
  <si>
    <t>Контроль качества сварных соединений труб ультразвуковым методом на трассе, условный диаметр: 100 мм</t>
  </si>
  <si>
    <t>ФЕР 22-04-001-01</t>
  </si>
  <si>
    <t>ФЕР 24-01-053-07</t>
  </si>
  <si>
    <t>ФЕР 24-01-050-07</t>
  </si>
  <si>
    <t>ФЕР 24-01-050-02</t>
  </si>
  <si>
    <t xml:space="preserve">ФЕР 24-01-049-07 </t>
  </si>
  <si>
    <t>ФЕР 24-01-049-02</t>
  </si>
  <si>
    <t>ФЕР               06-01-001-01</t>
  </si>
  <si>
    <t>ФЕР               07-06-001-01</t>
  </si>
  <si>
    <t>ФЕР                          24-01-042-07</t>
  </si>
  <si>
    <t>ФЕР                         24-01-042-02</t>
  </si>
  <si>
    <t>ФЕР                           24-01-043-07</t>
  </si>
  <si>
    <t>ФЕР                           24-01-043-02</t>
  </si>
  <si>
    <t>ФЕР                           24-01-042-02</t>
  </si>
  <si>
    <t>ФЕР                               24-01-042-07</t>
  </si>
  <si>
    <t>ФЕР              24-01-043-07</t>
  </si>
  <si>
    <t>ФЕР                            24-01-045-07</t>
  </si>
  <si>
    <t>ФЕР                     25-05-027-02</t>
  </si>
  <si>
    <t>ФЕР                           24-01-053-02</t>
  </si>
  <si>
    <t>Колодец водовыпуска</t>
  </si>
  <si>
    <t>всего с учетом коэффи-циентов</t>
  </si>
  <si>
    <t>Объем=(0,42+0,024*2+0,084+0,168+0,27+0,44*3+0,38) / 10</t>
  </si>
  <si>
    <t>ФССЦ-05.1.01.13-0043
Удален из поз. 304</t>
  </si>
  <si>
    <t>Плита железобетонная покрытий, перекрытий и днищ</t>
  </si>
  <si>
    <t>ФССЦ-05.1.08.08-0001</t>
  </si>
  <si>
    <t>Плиты подкладные железобетонные прочие (прим. УОП-6)</t>
  </si>
  <si>
    <t>ФССЦ-05.1.01.09-0001</t>
  </si>
  <si>
    <t>ФССЦ-05.1.01.08-0092</t>
  </si>
  <si>
    <t>ФССЦ-05.1.01.09-0031</t>
  </si>
  <si>
    <t>Объем=0,44*3</t>
  </si>
  <si>
    <t>ФССЦ-05.1.01.11-0045</t>
  </si>
  <si>
    <t>ФССЦ-07.2.05.01-0032</t>
  </si>
  <si>
    <t>Ограждения лестничных проемов, лестничные марши, пожарные лестницы</t>
  </si>
  <si>
    <t>Объем=0,03*3</t>
  </si>
  <si>
    <t>ФССЦ-08.3.05.04-0022</t>
  </si>
  <si>
    <t>Сталь листовая нержавеющая, толщина более 4 мм</t>
  </si>
  <si>
    <t>ФССЦ-08.1.02.06-0041</t>
  </si>
  <si>
    <t>Люк чугунный легкий</t>
  </si>
  <si>
    <t>Составил:</t>
  </si>
  <si>
    <t>Проверил:</t>
  </si>
  <si>
    <t>ИТОГО ПО СМЕТЕ:</t>
  </si>
  <si>
    <t>Технологическая часть  колодца</t>
  </si>
  <si>
    <t xml:space="preserve">Объем=(0,42+0,024*2+0,084+0,168+0,27+0,44*2+0,38) / 10   </t>
  </si>
  <si>
    <t xml:space="preserve">Плита железобетонная покрытий, перекрытий и днищ </t>
  </si>
  <si>
    <t>Объем=2,64/10</t>
  </si>
  <si>
    <t>Объем=76,8 / 100</t>
  </si>
  <si>
    <t>Объем=14 / 100</t>
  </si>
  <si>
    <t>Объем=4 / 100</t>
  </si>
  <si>
    <t>Объем=4/ 100</t>
  </si>
  <si>
    <t xml:space="preserve">Объем=(0,42+0,024*2+0,084+0,168+0,27+0,44*2+0,38) / 10 </t>
  </si>
  <si>
    <t>ФССЦ-18.1.02.01-0203</t>
  </si>
  <si>
    <t>Задвижка параллельная с выдвижным шпинделем 30ч6бр, номинальное давление 1,0 МПа (10 кгс/см2), присоединение к трубопроводу фланцевое, номинальный диаметр 100 мм</t>
  </si>
  <si>
    <t>55</t>
  </si>
  <si>
    <t>70</t>
  </si>
  <si>
    <t xml:space="preserve">Кольцо для колодцев сборное железобетонное, диаметр 1500 мм </t>
  </si>
  <si>
    <t xml:space="preserve">Крышка колодцев КЦП 1-15-1, бетон B15 (М200) </t>
  </si>
  <si>
    <t>Кольца горловин колодцев, К-15-10</t>
  </si>
  <si>
    <t xml:space="preserve">Плита днища ПН15, бетон B15 (М200), объем 0,38 м3, расход арматуры 33,13 кг </t>
  </si>
  <si>
    <t>Объем=3,14*0,75*0,75*39,5/1000</t>
  </si>
  <si>
    <t>Приложение № 2</t>
  </si>
  <si>
    <t>Утверждено приказом № 421 от 4 августа 2020 г. Минстроя РФ в редакции приказа № 557 от 7 июля 2022 г.</t>
  </si>
  <si>
    <t>Наименование программного продукта</t>
  </si>
  <si>
    <t>ГРАНД-Смета, версия 2023.3</t>
  </si>
  <si>
    <t xml:space="preserve">Наименование редакции сметных нормативов  </t>
  </si>
  <si>
    <t>Приказ Минстроя России от 26.12.2019 № 876/пр;
Приказ Минстроя России от 04.08.2020 № 421/пр;
Приказ Минстроя России от 21.12.2020 № 812/пр;
Приказ Минстроя России от 11.12.2020 № 774/пр</t>
  </si>
  <si>
    <t xml:space="preserve">Реквизиты приказа Минстроя России об утверждении дополнений и изменений к сметным нормативам </t>
  </si>
  <si>
    <t>Приказ Минстроя России от 30 марта 2020 г. № 172/пр, Приказ Минстроя России от 01 июня 2020 г. № 294/пр, Приказ Минстроя России от 30 июня 2020 г. № 352/пр, Приказ Минстроя России от 20 октября 2020 г. № 636/пр, Приказ Минстроя России от 09 февраля 2021 г. № 51/пр, Приказ Минстроя России от 24  мая  2021 г. № 321/пр, Приказ Минстроя России от 24 июня  2021 г. № 408/пр, Приказ Минстроя России от 14 октября  2021 г. № 746/пр, Приказ Минстроя России от 20 декабря  2021 г. № 962/пр;
Приказ Минстроя России от 07.07.2022 № 557/пр;
Приказ Минстроя России от 02.09.2021 № 636/пр, Приказ Минстроя России от 26.07.2022 № 611/пр;
Приказ Минстроя России от 22.04.2022 № 317/пр</t>
  </si>
  <si>
    <t>Реквизиты письма Минстроя России об индексах изменения сметной стоимости строительства, включаемые в федеральный реестр сметных нормативов и размещаемые в федеральной государственной информационной системе ценообразования в строительстве, подготовленного  в соответствии  пунктом 85 Методики расчета индексов изменения сметной стоимости строительства, утвержденной  приказом Министерства строительства и жилищно-коммунального хозяйства Российской Федерации от 5 июня 2019 г. № 326/пр¹</t>
  </si>
  <si>
    <t>Реквизиты нормативного правового акта об утверждении оплаты труда, утверждаемый в соответствии с пунктом 22(1) Правилами мониторинга цен, утвержденными постановлением Правительства Российской Федерации от 23 декабря 2016 г. № 1452</t>
  </si>
  <si>
    <t xml:space="preserve">Наименование субъекта Российской Федерации </t>
  </si>
  <si>
    <t>39. Калининградская область</t>
  </si>
  <si>
    <t xml:space="preserve">Наименование зоны субъекта Российской Федерации </t>
  </si>
  <si>
    <t>Тепловые сети</t>
  </si>
  <si>
    <t>(наименование объекта капитального строительства)</t>
  </si>
  <si>
    <t>на перекладку участка тепловой сети по адресу: Калининградская область, г. Балтийск, пер. Транспортный</t>
  </si>
  <si>
    <t>Объем=6,2*2/ 100</t>
  </si>
  <si>
    <t>Объем=(0,42+0,024*2+0,084+0,168+0,27+0,44*2+0,38) / 10</t>
  </si>
  <si>
    <t>Плита железобетонная покрытий, перекрытий и днищ (ЛД-1 )</t>
  </si>
  <si>
    <t>Объем=18/ 100</t>
  </si>
  <si>
    <t>ФССЦ-12.2.04.04-0009</t>
  </si>
  <si>
    <t>Маты прошивные из минеральной ваты, теплоизоляционные, без обкладочного материала, 125, толщина 100 мм</t>
  </si>
  <si>
    <t>(Теплоизоляционные работы)</t>
  </si>
  <si>
    <t>(Сантехнические работы - внутренние (трубопроводы, водопровод, канализация, отопление, газоснабжение, вентиляция и кондиционирование воздуха))</t>
  </si>
  <si>
    <t>ФССЦ-23.8.03.11-0677</t>
  </si>
  <si>
    <t>Фланцы стальные плоские приварные из стали ВСт3сп2, ВСт3сп3, номинальное давление 1,6 МПа, номинальный диаметр 50 мм</t>
  </si>
  <si>
    <t>ФССЦ-23.3.03.02-0029</t>
  </si>
  <si>
    <t>Трубы стальные бесшовные горячедеформированные со снятой фаской из стали марок 15, 20, 35, наружный диаметр 57 мм, толщина стенки 3 мм</t>
  </si>
  <si>
    <t>ФССЦ-23.8.04.06-0064</t>
  </si>
  <si>
    <t>Отвод крутоизогнутый, радиус кривизны 1,5 мм, номинальное давление до 16 МПа, номинальный диаметр 50 мм, наружный диаметр 57 мм, толщина стенки 4 мм</t>
  </si>
  <si>
    <t>67</t>
  </si>
  <si>
    <t>69</t>
  </si>
  <si>
    <t>54</t>
  </si>
  <si>
    <t>61</t>
  </si>
  <si>
    <t>63</t>
  </si>
  <si>
    <t>Демонтаж  круглых колодцев из сборного железобетона:</t>
  </si>
  <si>
    <t>Объем=(0,21*39) / 100</t>
  </si>
  <si>
    <t>Объем=((0,28+0,38)*39) / 100</t>
  </si>
  <si>
    <t>Объем=0,36*39/1000</t>
  </si>
  <si>
    <t>Объем=4*39/1000</t>
  </si>
  <si>
    <t>Объем=15*39,0/1000</t>
  </si>
  <si>
    <t>Объем=(5,75+5,2+14,2+10,5)*39/1000</t>
  </si>
  <si>
    <t>Объем=17,5*39/1000</t>
  </si>
  <si>
    <t>Объем=(1,67*39) / 100</t>
  </si>
  <si>
    <t>Объем=0,18*1,67*39</t>
  </si>
  <si>
    <t>Объем=(4,06*39) / 100</t>
  </si>
  <si>
    <t>Объем=1,48 / 100</t>
  </si>
  <si>
    <t>Объем=11,53/2,98*0,44 / 100</t>
  </si>
  <si>
    <t>Объем=11,53/2,98*0,44</t>
  </si>
  <si>
    <t>Объем=(11,53/2,98) / 100</t>
  </si>
  <si>
    <t>Объем=11,53/2,98*0,3</t>
  </si>
  <si>
    <t>проектная и (или) иная техническая документация)</t>
  </si>
  <si>
    <t>Объем=6,2*2/1000</t>
  </si>
  <si>
    <t>Объем=39*2/1000</t>
  </si>
  <si>
    <t>Объем=(41-2)*2/1000</t>
  </si>
  <si>
    <t>Объем=1,3*2/1000</t>
  </si>
  <si>
    <t>71</t>
  </si>
  <si>
    <t>73</t>
  </si>
  <si>
    <t>95</t>
  </si>
  <si>
    <t>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</si>
</sst>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₽_-;\-* #,##0.00\ _₽_-;_-* &quot;-&quot;??\ _₽_-;_-@_-"/>
    <numFmt numFmtId="165" formatCode="0.000000"/>
    <numFmt numFmtId="166" formatCode="0.0000000"/>
    <numFmt numFmtId="167" formatCode="0.00000"/>
    <numFmt numFmtId="168" formatCode="0.0"/>
    <numFmt numFmtId="169" formatCode="0.0000"/>
    <numFmt numFmtId="170" formatCode="0.000"/>
    <numFmt numFmtId="171" formatCode="#,##0.000"/>
    <numFmt numFmtId="172" formatCode="_-* #,##0.000\ _₽_-;\-* #,##0.000\ _₽_-;_-* &quot;-&quot;???\ _₽_-;_-@_-"/>
  </numFmts>
  <fonts count="2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5" fillId="3" borderId="3">
      <alignment horizontal="right" vertical="center" wrapText="1"/>
    </xf>
  </cellStyleXfs>
  <cellXfs count="205">
    <xf numFmtId="0" fontId="0" fillId="0" borderId="0" xfId="0"/>
    <xf numFmtId="49" fontId="1" fillId="0" borderId="0" xfId="0" applyNumberFormat="1" applyFont="1" applyAlignment="1">
      <alignment vertical="top"/>
    </xf>
    <xf numFmtId="0" fontId="3" fillId="0" borderId="0" xfId="0" applyFont="1"/>
    <xf numFmtId="0" fontId="0" fillId="0" borderId="0" xfId="0" applyAlignment="1">
      <alignment horizontal="right" wrapText="1" indent="2"/>
    </xf>
    <xf numFmtId="0" fontId="5" fillId="0" borderId="3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1" fontId="5" fillId="0" borderId="3" xfId="0" applyNumberFormat="1" applyFont="1" applyBorder="1" applyAlignment="1">
      <alignment horizontal="center" vertical="top" wrapText="1"/>
    </xf>
    <xf numFmtId="169" fontId="5" fillId="0" borderId="3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horizontal="center" vertical="top" wrapText="1"/>
    </xf>
    <xf numFmtId="2" fontId="4" fillId="0" borderId="3" xfId="0" applyNumberFormat="1" applyFont="1" applyBorder="1" applyAlignment="1">
      <alignment horizontal="right" vertical="top" wrapText="1"/>
    </xf>
    <xf numFmtId="2" fontId="4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right" vertical="top" wrapText="1"/>
    </xf>
    <xf numFmtId="49" fontId="4" fillId="0" borderId="3" xfId="0" applyNumberFormat="1" applyFont="1" applyBorder="1" applyAlignment="1">
      <alignment horizontal="right" vertical="top" wrapText="1"/>
    </xf>
    <xf numFmtId="165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 wrapText="1"/>
    </xf>
    <xf numFmtId="1" fontId="4" fillId="0" borderId="3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left" vertical="top" wrapText="1"/>
    </xf>
    <xf numFmtId="4" fontId="5" fillId="0" borderId="3" xfId="0" applyNumberFormat="1" applyFont="1" applyBorder="1" applyAlignment="1">
      <alignment horizontal="right" vertical="top" wrapText="1"/>
    </xf>
    <xf numFmtId="170" fontId="5" fillId="0" borderId="3" xfId="0" applyNumberFormat="1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vertical="center" wrapText="1"/>
    </xf>
    <xf numFmtId="168" fontId="4" fillId="0" borderId="3" xfId="0" applyNumberFormat="1" applyFont="1" applyBorder="1" applyAlignment="1">
      <alignment horizontal="center" vertical="top" wrapText="1"/>
    </xf>
    <xf numFmtId="169" fontId="4" fillId="0" borderId="3" xfId="0" applyNumberFormat="1" applyFont="1" applyBorder="1" applyAlignment="1">
      <alignment horizontal="center" vertical="top" wrapText="1"/>
    </xf>
    <xf numFmtId="167" fontId="4" fillId="0" borderId="3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right" vertical="top" wrapText="1"/>
    </xf>
    <xf numFmtId="2" fontId="5" fillId="0" borderId="3" xfId="0" applyNumberFormat="1" applyFont="1" applyBorder="1" applyAlignment="1">
      <alignment horizontal="center" vertical="top" wrapText="1"/>
    </xf>
    <xf numFmtId="49" fontId="4" fillId="0" borderId="3" xfId="0" applyNumberFormat="1" applyFont="1" applyBorder="1"/>
    <xf numFmtId="49" fontId="5" fillId="0" borderId="3" xfId="0" applyNumberFormat="1" applyFont="1" applyBorder="1" applyAlignment="1">
      <alignment horizontal="right" vertical="top" wrapText="1"/>
    </xf>
    <xf numFmtId="0" fontId="5" fillId="0" borderId="3" xfId="0" applyFont="1" applyBorder="1" applyAlignment="1">
      <alignment horizontal="right" vertical="top"/>
    </xf>
    <xf numFmtId="0" fontId="5" fillId="0" borderId="3" xfId="0" applyFont="1" applyBorder="1" applyAlignment="1">
      <alignment horizontal="center" vertical="top"/>
    </xf>
    <xf numFmtId="4" fontId="5" fillId="0" borderId="3" xfId="0" applyNumberFormat="1" applyFont="1" applyBorder="1" applyAlignment="1">
      <alignment horizontal="right" vertical="top"/>
    </xf>
    <xf numFmtId="165" fontId="5" fillId="0" borderId="3" xfId="0" applyNumberFormat="1" applyFont="1" applyBorder="1" applyAlignment="1">
      <alignment horizontal="center" vertical="top" wrapText="1"/>
    </xf>
    <xf numFmtId="166" fontId="4" fillId="0" borderId="3" xfId="0" applyNumberFormat="1" applyFont="1" applyBorder="1" applyAlignment="1">
      <alignment horizontal="center" vertical="top" wrapText="1"/>
    </xf>
    <xf numFmtId="167" fontId="5" fillId="0" borderId="3" xfId="0" applyNumberFormat="1" applyFont="1" applyBorder="1" applyAlignment="1">
      <alignment horizontal="center" vertical="top" wrapText="1"/>
    </xf>
    <xf numFmtId="170" fontId="4" fillId="0" borderId="3" xfId="0" applyNumberFormat="1" applyFont="1" applyBorder="1" applyAlignment="1">
      <alignment horizontal="center" vertical="top" wrapText="1"/>
    </xf>
    <xf numFmtId="0" fontId="7" fillId="0" borderId="3" xfId="0" applyFont="1" applyBorder="1"/>
    <xf numFmtId="168" fontId="5" fillId="0" borderId="3" xfId="0" applyNumberFormat="1" applyFont="1" applyBorder="1" applyAlignment="1">
      <alignment horizontal="center" vertical="top" wrapText="1"/>
    </xf>
    <xf numFmtId="4" fontId="5" fillId="2" borderId="3" xfId="0" applyNumberFormat="1" applyFont="1" applyFill="1" applyBorder="1" applyAlignment="1">
      <alignment horizontal="right" vertical="top" wrapText="1"/>
    </xf>
    <xf numFmtId="49" fontId="5" fillId="0" borderId="0" xfId="0" applyNumberFormat="1" applyFont="1" applyAlignment="1">
      <alignment horizontal="left" vertical="top" wrapText="1"/>
    </xf>
    <xf numFmtId="164" fontId="5" fillId="0" borderId="3" xfId="1" applyFont="1" applyBorder="1" applyAlignment="1">
      <alignment horizontal="right" vertical="top" wrapText="1"/>
    </xf>
    <xf numFmtId="164" fontId="5" fillId="0" borderId="3" xfId="0" applyNumberFormat="1" applyFont="1" applyBorder="1" applyAlignment="1">
      <alignment horizontal="right" vertical="top" wrapText="1"/>
    </xf>
    <xf numFmtId="49" fontId="5" fillId="0" borderId="5" xfId="0" applyNumberFormat="1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4" fontId="5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164" fontId="5" fillId="0" borderId="7" xfId="1" applyFont="1" applyBorder="1" applyAlignment="1">
      <alignment horizontal="right" vertical="top" wrapText="1"/>
    </xf>
    <xf numFmtId="0" fontId="5" fillId="0" borderId="8" xfId="0" applyNumberFormat="1" applyFont="1" applyBorder="1" applyAlignment="1">
      <alignment horizontal="center" vertical="top" wrapText="1"/>
    </xf>
    <xf numFmtId="164" fontId="4" fillId="0" borderId="3" xfId="1" applyFont="1" applyBorder="1" applyAlignment="1">
      <alignment horizontal="right" vertical="top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7" fillId="0" borderId="0" xfId="0" applyFont="1"/>
    <xf numFmtId="4" fontId="4" fillId="0" borderId="3" xfId="0" applyNumberFormat="1" applyFont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4" fontId="5" fillId="0" borderId="3" xfId="0" applyNumberFormat="1" applyFont="1" applyBorder="1" applyAlignment="1">
      <alignment vertical="top" wrapText="1"/>
    </xf>
    <xf numFmtId="4" fontId="4" fillId="0" borderId="3" xfId="0" applyNumberFormat="1" applyFont="1" applyBorder="1" applyAlignment="1">
      <alignment vertical="top" wrapText="1"/>
    </xf>
    <xf numFmtId="2" fontId="4" fillId="0" borderId="3" xfId="0" applyNumberFormat="1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49" fontId="5" fillId="0" borderId="6" xfId="0" applyNumberFormat="1" applyFont="1" applyBorder="1" applyAlignment="1">
      <alignment vertical="top" wrapText="1"/>
    </xf>
    <xf numFmtId="164" fontId="0" fillId="0" borderId="0" xfId="0" applyNumberFormat="1"/>
    <xf numFmtId="49" fontId="5" fillId="0" borderId="6" xfId="0" applyNumberFormat="1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left" vertical="top" wrapText="1"/>
    </xf>
    <xf numFmtId="49" fontId="10" fillId="0" borderId="3" xfId="0" applyNumberFormat="1" applyFont="1" applyBorder="1" applyAlignment="1">
      <alignment horizontal="left" vertical="top" wrapText="1"/>
    </xf>
    <xf numFmtId="0" fontId="10" fillId="0" borderId="3" xfId="0" applyNumberFormat="1" applyFont="1" applyBorder="1" applyAlignment="1">
      <alignment horizontal="right" vertical="top" wrapText="1"/>
    </xf>
    <xf numFmtId="49" fontId="10" fillId="0" borderId="3" xfId="0" applyNumberFormat="1" applyFont="1" applyBorder="1" applyAlignment="1">
      <alignment horizontal="right" vertical="top" wrapText="1"/>
    </xf>
    <xf numFmtId="49" fontId="9" fillId="0" borderId="3" xfId="0" applyNumberFormat="1" applyFont="1" applyBorder="1" applyAlignment="1">
      <alignment horizontal="right" vertical="top" wrapText="1"/>
    </xf>
    <xf numFmtId="1" fontId="11" fillId="0" borderId="3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top" wrapText="1"/>
    </xf>
    <xf numFmtId="0" fontId="0" fillId="2" borderId="0" xfId="0" applyFill="1"/>
    <xf numFmtId="49" fontId="5" fillId="0" borderId="3" xfId="0" applyNumberFormat="1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top" wrapText="1"/>
    </xf>
    <xf numFmtId="49" fontId="5" fillId="2" borderId="3" xfId="0" applyNumberFormat="1" applyFont="1" applyFill="1" applyBorder="1" applyAlignment="1">
      <alignment horizontal="left" vertical="top" wrapText="1"/>
    </xf>
    <xf numFmtId="1" fontId="4" fillId="2" borderId="3" xfId="0" applyNumberFormat="1" applyFont="1" applyFill="1" applyBorder="1" applyAlignment="1">
      <alignment horizontal="center" vertical="top" wrapText="1"/>
    </xf>
    <xf numFmtId="2" fontId="5" fillId="2" borderId="3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right" vertical="top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right" vertical="top" wrapText="1"/>
    </xf>
    <xf numFmtId="49" fontId="4" fillId="2" borderId="3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2" fontId="4" fillId="2" borderId="3" xfId="0" applyNumberFormat="1" applyFont="1" applyFill="1" applyBorder="1" applyAlignment="1">
      <alignment horizontal="right" vertical="top" wrapText="1"/>
    </xf>
    <xf numFmtId="2" fontId="4" fillId="2" borderId="3" xfId="0" applyNumberFormat="1" applyFont="1" applyFill="1" applyBorder="1" applyAlignment="1">
      <alignment horizontal="center" vertical="top" wrapText="1"/>
    </xf>
    <xf numFmtId="4" fontId="4" fillId="2" borderId="3" xfId="0" applyNumberFormat="1" applyFont="1" applyFill="1" applyBorder="1" applyAlignment="1">
      <alignment horizontal="right" vertical="top" wrapText="1"/>
    </xf>
    <xf numFmtId="168" fontId="4" fillId="2" borderId="3" xfId="0" applyNumberFormat="1" applyFont="1" applyFill="1" applyBorder="1" applyAlignment="1">
      <alignment horizontal="center" vertical="top" wrapText="1"/>
    </xf>
    <xf numFmtId="170" fontId="4" fillId="2" borderId="3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right" vertical="top" wrapText="1"/>
    </xf>
    <xf numFmtId="2" fontId="5" fillId="2" borderId="3" xfId="0" applyNumberFormat="1" applyFont="1" applyFill="1" applyBorder="1" applyAlignment="1">
      <alignment horizontal="right" vertical="top" wrapText="1"/>
    </xf>
    <xf numFmtId="4" fontId="0" fillId="0" borderId="0" xfId="0" applyNumberFormat="1"/>
    <xf numFmtId="49" fontId="4" fillId="0" borderId="3" xfId="0" applyNumberFormat="1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left" vertical="top" wrapText="1"/>
    </xf>
    <xf numFmtId="4" fontId="0" fillId="0" borderId="0" xfId="0" applyNumberFormat="1" applyAlignment="1">
      <alignment horizontal="left"/>
    </xf>
    <xf numFmtId="0" fontId="0" fillId="0" borderId="3" xfId="0" applyBorder="1"/>
    <xf numFmtId="49" fontId="14" fillId="0" borderId="0" xfId="0" applyNumberFormat="1" applyFont="1" applyAlignment="1">
      <alignment wrapText="1"/>
    </xf>
    <xf numFmtId="49" fontId="14" fillId="0" borderId="2" xfId="0" applyNumberFormat="1" applyFont="1" applyBorder="1" applyAlignment="1">
      <alignment wrapText="1"/>
    </xf>
    <xf numFmtId="49" fontId="14" fillId="0" borderId="0" xfId="0" applyNumberFormat="1" applyFont="1" applyBorder="1" applyAlignment="1">
      <alignment wrapText="1"/>
    </xf>
    <xf numFmtId="164" fontId="6" fillId="2" borderId="3" xfId="0" applyNumberFormat="1" applyFont="1" applyFill="1" applyBorder="1" applyAlignment="1">
      <alignment horizontal="right" wrapText="1"/>
    </xf>
    <xf numFmtId="4" fontId="5" fillId="2" borderId="3" xfId="0" applyNumberFormat="1" applyFont="1" applyFill="1" applyBorder="1" applyAlignment="1">
      <alignment horizontal="right" vertical="top"/>
    </xf>
    <xf numFmtId="164" fontId="7" fillId="0" borderId="0" xfId="1" applyFont="1" applyAlignment="1">
      <alignment vertical="center"/>
    </xf>
    <xf numFmtId="0" fontId="5" fillId="2" borderId="3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7" fillId="0" borderId="0" xfId="0" applyFont="1" applyBorder="1"/>
    <xf numFmtId="0" fontId="0" fillId="0" borderId="0" xfId="0" applyAlignment="1">
      <alignment horizontal="right"/>
    </xf>
    <xf numFmtId="164" fontId="6" fillId="2" borderId="3" xfId="1" applyNumberFormat="1" applyFont="1" applyFill="1" applyBorder="1" applyAlignment="1">
      <alignment horizontal="right" wrapText="1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64" fontId="6" fillId="0" borderId="0" xfId="1" applyFont="1" applyBorder="1" applyAlignment="1">
      <alignment horizontal="right" vertical="center" wrapText="1"/>
    </xf>
    <xf numFmtId="49" fontId="5" fillId="0" borderId="3" xfId="0" applyNumberFormat="1" applyFont="1" applyBorder="1" applyAlignment="1">
      <alignment horizontal="left" vertical="top" wrapText="1"/>
    </xf>
    <xf numFmtId="49" fontId="4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 vertical="top" wrapText="1"/>
    </xf>
    <xf numFmtId="171" fontId="5" fillId="2" borderId="3" xfId="0" applyNumberFormat="1" applyFont="1" applyFill="1" applyBorder="1" applyAlignment="1">
      <alignment horizontal="right" vertical="top"/>
    </xf>
    <xf numFmtId="0" fontId="4" fillId="0" borderId="3" xfId="0" applyFont="1" applyBorder="1" applyAlignment="1">
      <alignment horizontal="center" vertical="center" wrapText="1"/>
    </xf>
    <xf numFmtId="49" fontId="14" fillId="0" borderId="0" xfId="0" applyNumberFormat="1" applyFont="1"/>
    <xf numFmtId="49" fontId="17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left" vertical="top" wrapText="1"/>
    </xf>
    <xf numFmtId="49" fontId="5" fillId="2" borderId="3" xfId="0" applyNumberFormat="1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172" fontId="0" fillId="0" borderId="0" xfId="0" applyNumberFormat="1"/>
    <xf numFmtId="164" fontId="18" fillId="0" borderId="0" xfId="0" applyNumberFormat="1" applyFont="1" applyAlignment="1">
      <alignment horizontal="right" wrapText="1"/>
    </xf>
    <xf numFmtId="2" fontId="6" fillId="0" borderId="3" xfId="0" applyNumberFormat="1" applyFont="1" applyBorder="1"/>
    <xf numFmtId="0" fontId="4" fillId="2" borderId="3" xfId="0" applyNumberFormat="1" applyFont="1" applyFill="1" applyBorder="1" applyAlignment="1">
      <alignment horizontal="right" vertical="top" wrapText="1"/>
    </xf>
    <xf numFmtId="49" fontId="5" fillId="0" borderId="1" xfId="0" applyNumberFormat="1" applyFont="1" applyBorder="1" applyAlignment="1" applyProtection="1">
      <alignment horizontal="left" vertical="top" wrapText="1"/>
      <protection locked="0"/>
    </xf>
    <xf numFmtId="0" fontId="5" fillId="0" borderId="3" xfId="0" applyNumberFormat="1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left"/>
    </xf>
    <xf numFmtId="0" fontId="20" fillId="0" borderId="0" xfId="0" applyFont="1"/>
    <xf numFmtId="0" fontId="19" fillId="0" borderId="0" xfId="0" applyFont="1" applyAlignment="1">
      <alignment horizontal="right"/>
    </xf>
    <xf numFmtId="49" fontId="19" fillId="0" borderId="0" xfId="0" applyNumberFormat="1" applyFont="1"/>
    <xf numFmtId="49" fontId="19" fillId="0" borderId="0" xfId="0" applyNumberFormat="1" applyFont="1" applyAlignment="1">
      <alignment horizontal="right"/>
    </xf>
    <xf numFmtId="49" fontId="19" fillId="0" borderId="0" xfId="0" applyNumberFormat="1" applyFont="1" applyAlignment="1">
      <alignment horizontal="left" vertical="top"/>
    </xf>
    <xf numFmtId="49" fontId="19" fillId="0" borderId="0" xfId="0" applyNumberFormat="1" applyFont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9" fontId="4" fillId="0" borderId="3" xfId="0" applyNumberFormat="1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/>
    </xf>
    <xf numFmtId="49" fontId="5" fillId="0" borderId="5" xfId="0" applyNumberFormat="1" applyFont="1" applyBorder="1" applyAlignment="1">
      <alignment horizontal="left" vertical="top" wrapText="1"/>
    </xf>
    <xf numFmtId="49" fontId="5" fillId="0" borderId="6" xfId="0" applyNumberFormat="1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left" vertical="top" wrapText="1"/>
    </xf>
    <xf numFmtId="49" fontId="4" fillId="2" borderId="3" xfId="0" applyNumberFormat="1" applyFont="1" applyFill="1" applyBorder="1" applyAlignment="1">
      <alignment horizontal="left" vertical="top" wrapText="1"/>
    </xf>
    <xf numFmtId="49" fontId="4" fillId="0" borderId="4" xfId="0" applyNumberFormat="1" applyFont="1" applyBorder="1" applyAlignment="1">
      <alignment horizontal="left" vertical="top" wrapText="1"/>
    </xf>
    <xf numFmtId="49" fontId="4" fillId="0" borderId="5" xfId="0" applyNumberFormat="1" applyFont="1" applyBorder="1" applyAlignment="1">
      <alignment horizontal="left" vertical="top" wrapText="1"/>
    </xf>
    <xf numFmtId="49" fontId="4" fillId="0" borderId="6" xfId="0" applyNumberFormat="1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49" fontId="12" fillId="0" borderId="5" xfId="0" applyNumberFormat="1" applyFont="1" applyBorder="1" applyAlignment="1">
      <alignment horizontal="left" vertical="center" wrapText="1"/>
    </xf>
    <xf numFmtId="49" fontId="12" fillId="0" borderId="6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0" fontId="13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/>
    </xf>
    <xf numFmtId="49" fontId="5" fillId="0" borderId="5" xfId="0" applyNumberFormat="1" applyFont="1" applyBorder="1" applyAlignment="1">
      <alignment horizontal="left"/>
    </xf>
    <xf numFmtId="49" fontId="5" fillId="0" borderId="6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center" vertical="top" wrapText="1"/>
    </xf>
    <xf numFmtId="49" fontId="5" fillId="0" borderId="5" xfId="0" applyNumberFormat="1" applyFont="1" applyBorder="1" applyAlignment="1">
      <alignment horizontal="center" vertical="top" wrapText="1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top" wrapText="1"/>
    </xf>
    <xf numFmtId="49" fontId="14" fillId="0" borderId="2" xfId="0" applyNumberFormat="1" applyFont="1" applyBorder="1" applyAlignment="1">
      <alignment wrapText="1"/>
    </xf>
    <xf numFmtId="49" fontId="15" fillId="0" borderId="5" xfId="0" applyNumberFormat="1" applyFont="1" applyBorder="1" applyAlignment="1">
      <alignment horizontal="center" vertical="top" wrapText="1"/>
    </xf>
    <xf numFmtId="49" fontId="19" fillId="0" borderId="2" xfId="0" applyNumberFormat="1" applyFont="1" applyBorder="1" applyAlignment="1">
      <alignment horizontal="left" wrapText="1"/>
    </xf>
    <xf numFmtId="0" fontId="19" fillId="0" borderId="5" xfId="0" applyFont="1" applyBorder="1" applyAlignment="1">
      <alignment horizontal="left" wrapText="1"/>
    </xf>
    <xf numFmtId="49" fontId="19" fillId="0" borderId="0" xfId="0" applyNumberFormat="1" applyFont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49" fontId="14" fillId="0" borderId="2" xfId="0" applyNumberFormat="1" applyFont="1" applyBorder="1" applyAlignment="1">
      <alignment horizontal="center" wrapText="1"/>
    </xf>
    <xf numFmtId="49" fontId="16" fillId="0" borderId="1" xfId="0" applyNumberFormat="1" applyFont="1" applyBorder="1" applyAlignment="1">
      <alignment horizontal="center" vertical="top"/>
    </xf>
    <xf numFmtId="49" fontId="17" fillId="0" borderId="0" xfId="0" applyNumberFormat="1" applyFont="1" applyAlignment="1">
      <alignment horizontal="center"/>
    </xf>
    <xf numFmtId="49" fontId="5" fillId="2" borderId="3" xfId="0" applyNumberFormat="1" applyFont="1" applyFill="1" applyBorder="1" applyAlignment="1">
      <alignment horizontal="left" vertical="top" wrapText="1"/>
    </xf>
    <xf numFmtId="49" fontId="5" fillId="2" borderId="4" xfId="0" applyNumberFormat="1" applyFont="1" applyFill="1" applyBorder="1" applyAlignment="1">
      <alignment horizontal="left" vertical="top" wrapText="1"/>
    </xf>
    <xf numFmtId="49" fontId="5" fillId="2" borderId="5" xfId="0" applyNumberFormat="1" applyFont="1" applyFill="1" applyBorder="1" applyAlignment="1">
      <alignment horizontal="left" vertical="top" wrapText="1"/>
    </xf>
    <xf numFmtId="49" fontId="5" fillId="2" borderId="6" xfId="0" applyNumberFormat="1" applyFont="1" applyFill="1" applyBorder="1" applyAlignment="1">
      <alignment horizontal="left" vertical="top" wrapText="1"/>
    </xf>
    <xf numFmtId="49" fontId="4" fillId="2" borderId="4" xfId="0" applyNumberFormat="1" applyFont="1" applyFill="1" applyBorder="1" applyAlignment="1">
      <alignment horizontal="left" vertical="top" wrapText="1"/>
    </xf>
    <xf numFmtId="49" fontId="4" fillId="2" borderId="5" xfId="0" applyNumberFormat="1" applyFont="1" applyFill="1" applyBorder="1" applyAlignment="1">
      <alignment horizontal="left" vertical="top" wrapText="1"/>
    </xf>
    <xf numFmtId="49" fontId="4" fillId="2" borderId="6" xfId="0" applyNumberFormat="1" applyFont="1" applyFill="1" applyBorder="1" applyAlignment="1">
      <alignment horizontal="left" vertical="top" wrapText="1"/>
    </xf>
    <xf numFmtId="164" fontId="4" fillId="0" borderId="3" xfId="1" applyFont="1" applyBorder="1" applyAlignment="1">
      <alignment horizontal="left" vertical="top" wrapText="1"/>
    </xf>
  </cellXfs>
  <cellStyles count="3">
    <cellStyle name="Обычный" xfId="0" builtinId="0"/>
    <cellStyle name="Стиль 1" xfId="2" xr:uid="{00000000-0005-0000-0000-000001000000}"/>
    <cellStyle name="Финансовый" xfId="1" builtinId="3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30"/>
  <sheetViews>
    <sheetView tabSelected="1" topLeftCell="A897" zoomScaleNormal="100" workbookViewId="0">
      <selection activeCell="A908" sqref="A908"/>
    </sheetView>
  </sheetViews>
  <sheetFormatPr defaultRowHeight="15" x14ac:dyDescent="0.25"/>
  <cols>
    <col min="1" max="1" width="4.5703125" customWidth="1"/>
    <col min="2" max="2" width="14.28515625" customWidth="1"/>
    <col min="3" max="3" width="19.7109375" customWidth="1"/>
    <col min="4" max="4" width="17.42578125" customWidth="1"/>
    <col min="5" max="5" width="40" hidden="1" customWidth="1"/>
    <col min="6" max="6" width="8.5703125" customWidth="1"/>
    <col min="7" max="7" width="8.140625" customWidth="1"/>
    <col min="8" max="8" width="4.7109375" customWidth="1"/>
    <col min="9" max="9" width="9.5703125" customWidth="1"/>
    <col min="10" max="10" width="9.28515625" customWidth="1"/>
    <col min="11" max="11" width="3.5703125" customWidth="1"/>
    <col min="12" max="12" width="15.28515625" customWidth="1"/>
    <col min="13" max="13" width="6" customWidth="1"/>
    <col min="14" max="14" width="20.28515625" customWidth="1"/>
    <col min="15" max="15" width="15.28515625" bestFit="1" customWidth="1"/>
  </cols>
  <sheetData>
    <row r="1" spans="1:22" ht="12.6" customHeight="1" x14ac:dyDescent="0.25">
      <c r="A1" s="149"/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50" t="s">
        <v>298</v>
      </c>
    </row>
    <row r="2" spans="1:22" ht="18" customHeight="1" x14ac:dyDescent="0.25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2" t="s">
        <v>299</v>
      </c>
    </row>
    <row r="3" spans="1:22" ht="16.149999999999999" customHeight="1" x14ac:dyDescent="0.25">
      <c r="A3" s="154" t="s">
        <v>300</v>
      </c>
      <c r="B3" s="154"/>
      <c r="C3" s="154"/>
      <c r="D3" s="149"/>
      <c r="E3" s="151"/>
      <c r="F3" s="151"/>
      <c r="G3" s="189" t="s">
        <v>301</v>
      </c>
      <c r="H3" s="189"/>
      <c r="I3" s="189"/>
      <c r="J3" s="189"/>
      <c r="K3" s="189"/>
      <c r="L3" s="189"/>
      <c r="M3" s="189"/>
      <c r="N3" s="189"/>
    </row>
    <row r="4" spans="1:22" ht="50.45" customHeight="1" x14ac:dyDescent="0.25">
      <c r="A4" s="153" t="s">
        <v>302</v>
      </c>
      <c r="B4" s="153"/>
      <c r="C4" s="153"/>
      <c r="D4" s="153"/>
      <c r="E4" s="153"/>
      <c r="F4" s="153"/>
      <c r="G4" s="190" t="s">
        <v>303</v>
      </c>
      <c r="H4" s="190"/>
      <c r="I4" s="190"/>
      <c r="J4" s="190"/>
      <c r="K4" s="190"/>
      <c r="L4" s="190"/>
      <c r="M4" s="190"/>
      <c r="N4" s="190"/>
    </row>
    <row r="5" spans="1:22" ht="124.9" customHeight="1" x14ac:dyDescent="0.25">
      <c r="A5" s="191" t="s">
        <v>304</v>
      </c>
      <c r="B5" s="191"/>
      <c r="C5" s="191"/>
      <c r="D5" s="191"/>
      <c r="E5" s="191"/>
      <c r="F5" s="191"/>
      <c r="G5" s="192" t="s">
        <v>305</v>
      </c>
      <c r="H5" s="192"/>
      <c r="I5" s="192"/>
      <c r="J5" s="192"/>
      <c r="K5" s="192"/>
      <c r="L5" s="192"/>
      <c r="M5" s="192"/>
      <c r="N5" s="192"/>
    </row>
    <row r="6" spans="1:22" ht="76.150000000000006" customHeight="1" x14ac:dyDescent="0.25">
      <c r="A6" s="193" t="s">
        <v>306</v>
      </c>
      <c r="B6" s="193"/>
      <c r="C6" s="193"/>
      <c r="D6" s="193"/>
      <c r="E6" s="193"/>
      <c r="F6" s="193"/>
      <c r="G6" s="190"/>
      <c r="H6" s="190"/>
      <c r="I6" s="190"/>
      <c r="J6" s="190"/>
      <c r="K6" s="190"/>
      <c r="L6" s="190"/>
      <c r="M6" s="190"/>
      <c r="N6" s="190"/>
    </row>
    <row r="7" spans="1:22" ht="39.6" customHeight="1" x14ac:dyDescent="0.25">
      <c r="A7" s="191" t="s">
        <v>307</v>
      </c>
      <c r="B7" s="191"/>
      <c r="C7" s="191"/>
      <c r="D7" s="191"/>
      <c r="E7" s="191"/>
      <c r="F7" s="191"/>
      <c r="G7" s="190"/>
      <c r="H7" s="190"/>
      <c r="I7" s="190"/>
      <c r="J7" s="190"/>
      <c r="K7" s="190"/>
      <c r="L7" s="190"/>
      <c r="M7" s="190"/>
      <c r="N7" s="190"/>
    </row>
    <row r="8" spans="1:22" ht="15.75" x14ac:dyDescent="0.25">
      <c r="A8" s="153" t="s">
        <v>308</v>
      </c>
      <c r="B8" s="153"/>
      <c r="C8" s="153"/>
      <c r="D8" s="153"/>
      <c r="E8" s="153"/>
      <c r="F8" s="153"/>
      <c r="G8" s="190" t="s">
        <v>309</v>
      </c>
      <c r="H8" s="190"/>
      <c r="I8" s="190"/>
      <c r="J8" s="190"/>
      <c r="K8" s="190"/>
      <c r="L8" s="190"/>
      <c r="M8" s="190"/>
      <c r="N8" s="190"/>
      <c r="O8" s="1"/>
      <c r="P8" s="1"/>
    </row>
    <row r="9" spans="1:22" ht="16.899999999999999" customHeight="1" x14ac:dyDescent="0.25">
      <c r="A9" s="153" t="s">
        <v>310</v>
      </c>
      <c r="B9" s="153"/>
      <c r="C9" s="153"/>
      <c r="D9" s="153"/>
      <c r="E9" s="153"/>
      <c r="F9" s="153"/>
      <c r="G9" s="190"/>
      <c r="H9" s="190"/>
      <c r="I9" s="190"/>
      <c r="J9" s="190"/>
      <c r="K9" s="190"/>
      <c r="L9" s="190"/>
      <c r="M9" s="190"/>
      <c r="N9" s="190"/>
      <c r="O9" s="1"/>
      <c r="P9" s="1"/>
    </row>
    <row r="10" spans="1:22" ht="16.149999999999999" customHeight="1" x14ac:dyDescent="0.25">
      <c r="A10" s="194" t="s">
        <v>311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V10" s="62"/>
    </row>
    <row r="11" spans="1:22" ht="11.45" customHeight="1" x14ac:dyDescent="0.25">
      <c r="A11" s="195" t="s">
        <v>312</v>
      </c>
      <c r="B11" s="195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</row>
    <row r="12" spans="1:22" ht="21.6" customHeight="1" x14ac:dyDescent="0.25">
      <c r="A12" s="196" t="s">
        <v>115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</row>
    <row r="13" spans="1:22" ht="0.6" hidden="1" customHeight="1" x14ac:dyDescent="0.25">
      <c r="A13" s="194" t="s">
        <v>311</v>
      </c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</row>
    <row r="14" spans="1:22" ht="18.600000000000001" customHeight="1" x14ac:dyDescent="0.25">
      <c r="A14" s="188" t="s">
        <v>313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</row>
    <row r="15" spans="1:22" ht="30" customHeight="1" x14ac:dyDescent="0.25">
      <c r="A15" s="136" t="s">
        <v>56</v>
      </c>
      <c r="B15" s="135"/>
      <c r="C15" s="135"/>
      <c r="D15" s="187" t="s">
        <v>224</v>
      </c>
      <c r="E15" s="187"/>
      <c r="F15" s="187"/>
      <c r="G15" s="137"/>
      <c r="H15" s="137"/>
      <c r="I15" s="137"/>
      <c r="J15" s="137"/>
      <c r="K15" s="137"/>
      <c r="L15" s="137"/>
      <c r="M15" s="137"/>
      <c r="N15" s="137"/>
    </row>
    <row r="16" spans="1:22" ht="13.15" customHeight="1" x14ac:dyDescent="0.25">
      <c r="A16" s="154" t="s">
        <v>232</v>
      </c>
      <c r="B16" s="154"/>
      <c r="C16" s="154"/>
      <c r="D16" s="154"/>
      <c r="E16" s="117"/>
      <c r="F16" s="118"/>
      <c r="G16" s="116"/>
      <c r="H16" s="116"/>
      <c r="I16" s="116"/>
      <c r="J16" s="116"/>
      <c r="K16" s="116"/>
      <c r="L16" s="116"/>
      <c r="M16" s="116"/>
      <c r="N16" s="116"/>
    </row>
    <row r="17" spans="1:14" ht="12.6" customHeight="1" x14ac:dyDescent="0.25">
      <c r="A17" s="148" t="s">
        <v>349</v>
      </c>
      <c r="B17" s="148"/>
      <c r="C17" s="148"/>
      <c r="D17" s="148"/>
      <c r="E17" s="118"/>
      <c r="F17" s="118"/>
      <c r="G17" s="116"/>
      <c r="H17" s="116"/>
      <c r="I17" s="116"/>
      <c r="J17" s="116"/>
      <c r="K17" s="116"/>
      <c r="L17" s="116"/>
      <c r="M17" s="116"/>
      <c r="N17" s="116"/>
    </row>
    <row r="18" spans="1:14" ht="15" customHeight="1" x14ac:dyDescent="0.25">
      <c r="A18" s="176" t="s">
        <v>57</v>
      </c>
      <c r="B18" s="177" t="s">
        <v>58</v>
      </c>
      <c r="C18" s="177" t="s">
        <v>59</v>
      </c>
      <c r="D18" s="177"/>
      <c r="E18" s="177"/>
      <c r="F18" s="177" t="s">
        <v>60</v>
      </c>
      <c r="G18" s="177" t="s">
        <v>61</v>
      </c>
      <c r="H18" s="177"/>
      <c r="I18" s="177"/>
      <c r="J18" s="177" t="s">
        <v>62</v>
      </c>
      <c r="K18" s="177"/>
      <c r="L18" s="177"/>
      <c r="M18" s="177" t="s">
        <v>63</v>
      </c>
      <c r="N18" s="177" t="s">
        <v>64</v>
      </c>
    </row>
    <row r="19" spans="1:14" ht="14.45" customHeight="1" x14ac:dyDescent="0.25">
      <c r="A19" s="176"/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</row>
    <row r="20" spans="1:14" ht="73.900000000000006" customHeight="1" x14ac:dyDescent="0.25">
      <c r="A20" s="176"/>
      <c r="B20" s="177"/>
      <c r="C20" s="177"/>
      <c r="D20" s="177"/>
      <c r="E20" s="177"/>
      <c r="F20" s="177"/>
      <c r="G20" s="134" t="s">
        <v>65</v>
      </c>
      <c r="H20" s="140" t="s">
        <v>66</v>
      </c>
      <c r="I20" s="134" t="s">
        <v>259</v>
      </c>
      <c r="J20" s="134" t="s">
        <v>65</v>
      </c>
      <c r="K20" s="134" t="s">
        <v>66</v>
      </c>
      <c r="L20" s="134" t="s">
        <v>67</v>
      </c>
      <c r="M20" s="177"/>
      <c r="N20" s="177"/>
    </row>
    <row r="21" spans="1:14" ht="15.6" customHeight="1" x14ac:dyDescent="0.25">
      <c r="A21" s="12" t="s">
        <v>0</v>
      </c>
      <c r="B21" s="11">
        <v>2</v>
      </c>
      <c r="C21" s="174">
        <v>3</v>
      </c>
      <c r="D21" s="175"/>
      <c r="E21" s="11"/>
      <c r="F21" s="11">
        <v>4</v>
      </c>
      <c r="G21" s="11">
        <v>5</v>
      </c>
      <c r="H21" s="11">
        <v>6</v>
      </c>
      <c r="I21" s="11">
        <v>7</v>
      </c>
      <c r="J21" s="11">
        <v>8</v>
      </c>
      <c r="K21" s="11">
        <v>9</v>
      </c>
      <c r="L21" s="11">
        <v>10</v>
      </c>
      <c r="M21" s="11">
        <v>11</v>
      </c>
      <c r="N21" s="11">
        <v>12</v>
      </c>
    </row>
    <row r="22" spans="1:14" x14ac:dyDescent="0.25">
      <c r="A22" s="178" t="s">
        <v>116</v>
      </c>
      <c r="B22" s="166"/>
      <c r="C22" s="166"/>
      <c r="D22" s="166"/>
      <c r="E22" s="166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69" customHeight="1" x14ac:dyDescent="0.25">
      <c r="A23" s="4">
        <v>1</v>
      </c>
      <c r="B23" s="76" t="s">
        <v>76</v>
      </c>
      <c r="C23" s="158" t="s">
        <v>77</v>
      </c>
      <c r="D23" s="159"/>
      <c r="E23" s="160"/>
      <c r="F23" s="6" t="s">
        <v>78</v>
      </c>
      <c r="G23" s="7">
        <v>0.39340000000000003</v>
      </c>
      <c r="H23" s="8">
        <v>1</v>
      </c>
      <c r="I23" s="9">
        <v>0.39340000000000003</v>
      </c>
      <c r="J23" s="10"/>
      <c r="K23" s="7"/>
      <c r="L23" s="10"/>
      <c r="M23" s="7"/>
      <c r="N23" s="10"/>
    </row>
    <row r="24" spans="1:14" ht="14.45" customHeight="1" x14ac:dyDescent="0.25">
      <c r="A24" s="13"/>
      <c r="B24" s="77"/>
      <c r="C24" s="157" t="s">
        <v>112</v>
      </c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</row>
    <row r="25" spans="1:14" ht="14.45" customHeight="1" x14ac:dyDescent="0.25">
      <c r="A25" s="12"/>
      <c r="B25" s="78">
        <v>1</v>
      </c>
      <c r="C25" s="157" t="s">
        <v>1</v>
      </c>
      <c r="D25" s="157"/>
      <c r="E25" s="157"/>
      <c r="F25" s="13"/>
      <c r="G25" s="17"/>
      <c r="H25" s="17"/>
      <c r="I25" s="17"/>
      <c r="J25" s="18">
        <v>66.069999999999993</v>
      </c>
      <c r="K25" s="17"/>
      <c r="L25" s="18">
        <f>I23*J25</f>
        <v>25.991937999999998</v>
      </c>
      <c r="M25" s="19">
        <v>39.96</v>
      </c>
      <c r="N25" s="63">
        <f>L25*M25</f>
        <v>1038.63784248</v>
      </c>
    </row>
    <row r="26" spans="1:14" ht="14.45" customHeight="1" x14ac:dyDescent="0.25">
      <c r="A26" s="12"/>
      <c r="B26" s="78">
        <v>2</v>
      </c>
      <c r="C26" s="157" t="s">
        <v>3</v>
      </c>
      <c r="D26" s="157"/>
      <c r="E26" s="157"/>
      <c r="F26" s="13"/>
      <c r="G26" s="17"/>
      <c r="H26" s="17"/>
      <c r="I26" s="17"/>
      <c r="J26" s="20">
        <v>3393.43</v>
      </c>
      <c r="K26" s="17"/>
      <c r="L26" s="20">
        <f>I23*J26</f>
        <v>1334.9753620000001</v>
      </c>
      <c r="M26" s="19">
        <v>14.82</v>
      </c>
      <c r="N26" s="63">
        <f>L26*M26</f>
        <v>19784.334864840002</v>
      </c>
    </row>
    <row r="27" spans="1:14" ht="14.45" customHeight="1" x14ac:dyDescent="0.25">
      <c r="A27" s="12"/>
      <c r="B27" s="78">
        <v>3</v>
      </c>
      <c r="C27" s="157" t="s">
        <v>5</v>
      </c>
      <c r="D27" s="157"/>
      <c r="E27" s="157"/>
      <c r="F27" s="13"/>
      <c r="G27" s="17"/>
      <c r="H27" s="17"/>
      <c r="I27" s="17"/>
      <c r="J27" s="18">
        <v>323.2</v>
      </c>
      <c r="K27" s="17"/>
      <c r="L27" s="18">
        <f>I23*J27</f>
        <v>127.14688000000001</v>
      </c>
      <c r="M27" s="19">
        <v>39.96</v>
      </c>
      <c r="N27" s="63">
        <f>L27*M27</f>
        <v>5080.7893248000009</v>
      </c>
    </row>
    <row r="28" spans="1:14" ht="14.45" customHeight="1" x14ac:dyDescent="0.25">
      <c r="A28" s="12"/>
      <c r="B28" s="78">
        <v>4</v>
      </c>
      <c r="C28" s="157" t="s">
        <v>7</v>
      </c>
      <c r="D28" s="157"/>
      <c r="E28" s="157"/>
      <c r="F28" s="13"/>
      <c r="G28" s="17"/>
      <c r="H28" s="17"/>
      <c r="I28" s="17"/>
      <c r="J28" s="18">
        <v>10.84</v>
      </c>
      <c r="K28" s="17"/>
      <c r="L28" s="18">
        <f>I23*J28</f>
        <v>4.264456</v>
      </c>
      <c r="M28" s="19">
        <v>9.9700000000000006</v>
      </c>
      <c r="N28" s="19">
        <f>L28*M28</f>
        <v>42.51662632</v>
      </c>
    </row>
    <row r="29" spans="1:14" ht="14.45" customHeight="1" x14ac:dyDescent="0.25">
      <c r="A29" s="21"/>
      <c r="B29" s="79"/>
      <c r="C29" s="157" t="s">
        <v>8</v>
      </c>
      <c r="D29" s="157"/>
      <c r="E29" s="157"/>
      <c r="F29" s="13" t="s">
        <v>9</v>
      </c>
      <c r="G29" s="19">
        <v>8.4700000000000006</v>
      </c>
      <c r="H29" s="17"/>
      <c r="I29" s="30">
        <v>16.225978999999999</v>
      </c>
      <c r="J29" s="23"/>
      <c r="K29" s="17"/>
      <c r="L29" s="23"/>
      <c r="M29" s="17"/>
      <c r="N29" s="17"/>
    </row>
    <row r="30" spans="1:14" ht="17.45" customHeight="1" x14ac:dyDescent="0.25">
      <c r="A30" s="21"/>
      <c r="B30" s="79"/>
      <c r="C30" s="157" t="s">
        <v>10</v>
      </c>
      <c r="D30" s="157"/>
      <c r="E30" s="157"/>
      <c r="F30" s="13" t="s">
        <v>9</v>
      </c>
      <c r="G30" s="19">
        <v>23.94</v>
      </c>
      <c r="H30" s="17"/>
      <c r="I30" s="30">
        <v>45.861857999999998</v>
      </c>
      <c r="J30" s="23"/>
      <c r="K30" s="17"/>
      <c r="L30" s="23"/>
      <c r="M30" s="17"/>
      <c r="N30" s="17"/>
    </row>
    <row r="31" spans="1:14" ht="15" customHeight="1" x14ac:dyDescent="0.25">
      <c r="A31" s="12"/>
      <c r="B31" s="79"/>
      <c r="C31" s="157" t="s">
        <v>11</v>
      </c>
      <c r="D31" s="157"/>
      <c r="E31" s="157"/>
      <c r="F31" s="13"/>
      <c r="G31" s="17"/>
      <c r="H31" s="17"/>
      <c r="I31" s="17"/>
      <c r="J31" s="20">
        <v>3470.34</v>
      </c>
      <c r="K31" s="17"/>
      <c r="L31" s="20">
        <f>L25+L26+L28</f>
        <v>1365.2317560000001</v>
      </c>
      <c r="M31" s="17"/>
      <c r="N31" s="63">
        <f>N25+N26+N28</f>
        <v>20865.489333640002</v>
      </c>
    </row>
    <row r="32" spans="1:14" ht="14.45" customHeight="1" x14ac:dyDescent="0.25">
      <c r="A32" s="21"/>
      <c r="B32" s="79"/>
      <c r="C32" s="157" t="s">
        <v>12</v>
      </c>
      <c r="D32" s="157"/>
      <c r="E32" s="157"/>
      <c r="F32" s="13"/>
      <c r="G32" s="17"/>
      <c r="H32" s="17"/>
      <c r="I32" s="17"/>
      <c r="J32" s="23"/>
      <c r="K32" s="17"/>
      <c r="L32" s="18">
        <f>L25+L27</f>
        <v>153.13881800000001</v>
      </c>
      <c r="M32" s="17"/>
      <c r="N32" s="63">
        <f>N25+N27</f>
        <v>6119.4271672800005</v>
      </c>
    </row>
    <row r="33" spans="1:14" ht="14.45" customHeight="1" x14ac:dyDescent="0.25">
      <c r="A33" s="21"/>
      <c r="B33" s="79" t="s">
        <v>79</v>
      </c>
      <c r="C33" s="157" t="s">
        <v>80</v>
      </c>
      <c r="D33" s="157"/>
      <c r="E33" s="157"/>
      <c r="F33" s="13" t="s">
        <v>15</v>
      </c>
      <c r="G33" s="24">
        <v>92</v>
      </c>
      <c r="H33" s="17"/>
      <c r="I33" s="24">
        <v>92</v>
      </c>
      <c r="J33" s="23"/>
      <c r="K33" s="17"/>
      <c r="L33" s="18">
        <f>L32*I33/100</f>
        <v>140.88771256000001</v>
      </c>
      <c r="M33" s="17"/>
      <c r="N33" s="63">
        <f>N32*I33/100</f>
        <v>5629.8729938976003</v>
      </c>
    </row>
    <row r="34" spans="1:14" ht="14.45" customHeight="1" x14ac:dyDescent="0.25">
      <c r="A34" s="21"/>
      <c r="B34" s="79" t="s">
        <v>81</v>
      </c>
      <c r="C34" s="157" t="s">
        <v>82</v>
      </c>
      <c r="D34" s="157"/>
      <c r="E34" s="157"/>
      <c r="F34" s="13" t="s">
        <v>15</v>
      </c>
      <c r="G34" s="24">
        <v>46</v>
      </c>
      <c r="H34" s="17"/>
      <c r="I34" s="24">
        <v>46</v>
      </c>
      <c r="J34" s="23"/>
      <c r="K34" s="17"/>
      <c r="L34" s="18">
        <f>L32*I34/100</f>
        <v>70.443856280000006</v>
      </c>
      <c r="M34" s="17"/>
      <c r="N34" s="63">
        <f>N32*I34/100</f>
        <v>2814.9364969488001</v>
      </c>
    </row>
    <row r="35" spans="1:14" ht="14.45" customHeight="1" x14ac:dyDescent="0.25">
      <c r="A35" s="6"/>
      <c r="B35" s="76"/>
      <c r="C35" s="161" t="s">
        <v>18</v>
      </c>
      <c r="D35" s="161"/>
      <c r="E35" s="161"/>
      <c r="F35" s="6"/>
      <c r="G35" s="7"/>
      <c r="H35" s="7"/>
      <c r="I35" s="7"/>
      <c r="J35" s="10"/>
      <c r="K35" s="7"/>
      <c r="L35" s="26">
        <f>L31+L33+L34</f>
        <v>1576.5633248400002</v>
      </c>
      <c r="M35" s="17"/>
      <c r="N35" s="64">
        <f>N31+N33+N34</f>
        <v>29310.298824486403</v>
      </c>
    </row>
    <row r="36" spans="1:14" ht="44.45" customHeight="1" x14ac:dyDescent="0.25">
      <c r="A36" s="6" t="s">
        <v>2</v>
      </c>
      <c r="B36" s="76" t="s">
        <v>83</v>
      </c>
      <c r="C36" s="161" t="s">
        <v>84</v>
      </c>
      <c r="D36" s="161"/>
      <c r="E36" s="161"/>
      <c r="F36" s="6" t="s">
        <v>70</v>
      </c>
      <c r="G36" s="7">
        <v>0.20699999999999999</v>
      </c>
      <c r="H36" s="8">
        <v>1</v>
      </c>
      <c r="I36" s="27">
        <v>0.20699999999999999</v>
      </c>
      <c r="J36" s="10"/>
      <c r="K36" s="7"/>
      <c r="L36" s="10"/>
      <c r="M36" s="7"/>
      <c r="N36" s="7"/>
    </row>
    <row r="37" spans="1:14" ht="19.149999999999999" customHeight="1" x14ac:dyDescent="0.25">
      <c r="A37" s="13"/>
      <c r="B37" s="77"/>
      <c r="C37" s="157" t="s">
        <v>108</v>
      </c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</row>
    <row r="38" spans="1:14" ht="14.45" customHeight="1" x14ac:dyDescent="0.25">
      <c r="A38" s="28"/>
      <c r="B38" s="79" t="s">
        <v>85</v>
      </c>
      <c r="C38" s="170" t="s">
        <v>86</v>
      </c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</row>
    <row r="39" spans="1:14" ht="14.45" customHeight="1" x14ac:dyDescent="0.25">
      <c r="A39" s="12"/>
      <c r="B39" s="78">
        <v>1</v>
      </c>
      <c r="C39" s="157" t="s">
        <v>1</v>
      </c>
      <c r="D39" s="157"/>
      <c r="E39" s="157"/>
      <c r="F39" s="13"/>
      <c r="G39" s="17"/>
      <c r="H39" s="17"/>
      <c r="I39" s="17"/>
      <c r="J39" s="18">
        <v>920.4</v>
      </c>
      <c r="K39" s="29">
        <v>1.2</v>
      </c>
      <c r="L39" s="20">
        <f>J39*I36*K39</f>
        <v>228.62735999999998</v>
      </c>
      <c r="M39" s="19">
        <v>39.96</v>
      </c>
      <c r="N39" s="20">
        <f>L39*M39</f>
        <v>9135.9493055999992</v>
      </c>
    </row>
    <row r="40" spans="1:14" ht="14.45" customHeight="1" x14ac:dyDescent="0.25">
      <c r="A40" s="21"/>
      <c r="B40" s="79"/>
      <c r="C40" s="157" t="s">
        <v>8</v>
      </c>
      <c r="D40" s="157"/>
      <c r="E40" s="157"/>
      <c r="F40" s="13" t="s">
        <v>9</v>
      </c>
      <c r="G40" s="24">
        <v>118</v>
      </c>
      <c r="H40" s="29">
        <v>1.2</v>
      </c>
      <c r="I40" s="30">
        <v>134.8032</v>
      </c>
      <c r="J40" s="23"/>
      <c r="K40" s="17"/>
      <c r="L40" s="23"/>
      <c r="M40" s="17"/>
      <c r="N40" s="23"/>
    </row>
    <row r="41" spans="1:14" ht="14.45" customHeight="1" x14ac:dyDescent="0.25">
      <c r="A41" s="12"/>
      <c r="B41" s="79"/>
      <c r="C41" s="157" t="s">
        <v>11</v>
      </c>
      <c r="D41" s="157"/>
      <c r="E41" s="157"/>
      <c r="F41" s="13"/>
      <c r="G41" s="17"/>
      <c r="H41" s="17"/>
      <c r="I41" s="17"/>
      <c r="J41" s="18">
        <v>920.4</v>
      </c>
      <c r="K41" s="17"/>
      <c r="L41" s="20">
        <f>L39</f>
        <v>228.62735999999998</v>
      </c>
      <c r="M41" s="17"/>
      <c r="N41" s="20">
        <f>N39</f>
        <v>9135.9493055999992</v>
      </c>
    </row>
    <row r="42" spans="1:14" ht="14.45" customHeight="1" x14ac:dyDescent="0.25">
      <c r="A42" s="21"/>
      <c r="B42" s="79"/>
      <c r="C42" s="157" t="s">
        <v>12</v>
      </c>
      <c r="D42" s="157"/>
      <c r="E42" s="157"/>
      <c r="F42" s="13"/>
      <c r="G42" s="17"/>
      <c r="H42" s="17"/>
      <c r="I42" s="17"/>
      <c r="J42" s="23"/>
      <c r="K42" s="17"/>
      <c r="L42" s="20">
        <f>L41</f>
        <v>228.62735999999998</v>
      </c>
      <c r="M42" s="17"/>
      <c r="N42" s="20">
        <f>N41</f>
        <v>9135.9493055999992</v>
      </c>
    </row>
    <row r="43" spans="1:14" ht="28.9" customHeight="1" x14ac:dyDescent="0.25">
      <c r="A43" s="21"/>
      <c r="B43" s="79" t="s">
        <v>87</v>
      </c>
      <c r="C43" s="157" t="s">
        <v>88</v>
      </c>
      <c r="D43" s="157"/>
      <c r="E43" s="157"/>
      <c r="F43" s="13" t="s">
        <v>15</v>
      </c>
      <c r="G43" s="24">
        <v>89</v>
      </c>
      <c r="H43" s="17"/>
      <c r="I43" s="24">
        <v>89</v>
      </c>
      <c r="J43" s="23"/>
      <c r="K43" s="17"/>
      <c r="L43" s="18">
        <f>L42*I43/100</f>
        <v>203.47835039999998</v>
      </c>
      <c r="M43" s="17"/>
      <c r="N43" s="20">
        <f>N42*I43/100</f>
        <v>8130.9948819839992</v>
      </c>
    </row>
    <row r="44" spans="1:14" ht="30.6" customHeight="1" x14ac:dyDescent="0.25">
      <c r="A44" s="21"/>
      <c r="B44" s="79" t="s">
        <v>89</v>
      </c>
      <c r="C44" s="157" t="s">
        <v>90</v>
      </c>
      <c r="D44" s="157"/>
      <c r="E44" s="157"/>
      <c r="F44" s="13" t="s">
        <v>15</v>
      </c>
      <c r="G44" s="24">
        <v>40</v>
      </c>
      <c r="H44" s="17"/>
      <c r="I44" s="24">
        <v>40</v>
      </c>
      <c r="J44" s="23"/>
      <c r="K44" s="17"/>
      <c r="L44" s="18">
        <f>L42*I44/100</f>
        <v>91.450943999999993</v>
      </c>
      <c r="M44" s="17"/>
      <c r="N44" s="20">
        <f>N42*I44/100</f>
        <v>3654.3797222399999</v>
      </c>
    </row>
    <row r="45" spans="1:14" ht="14.45" customHeight="1" x14ac:dyDescent="0.25">
      <c r="A45" s="6"/>
      <c r="B45" s="76"/>
      <c r="C45" s="161" t="s">
        <v>18</v>
      </c>
      <c r="D45" s="161"/>
      <c r="E45" s="161"/>
      <c r="F45" s="6"/>
      <c r="G45" s="7"/>
      <c r="H45" s="7"/>
      <c r="I45" s="7"/>
      <c r="J45" s="10"/>
      <c r="K45" s="7"/>
      <c r="L45" s="26">
        <f>L41+L43+L44</f>
        <v>523.55665439999996</v>
      </c>
      <c r="M45" s="17"/>
      <c r="N45" s="26">
        <f>N41+N43+N44</f>
        <v>20921.323909823997</v>
      </c>
    </row>
    <row r="46" spans="1:14" ht="55.9" customHeight="1" x14ac:dyDescent="0.25">
      <c r="A46" s="4">
        <v>3</v>
      </c>
      <c r="B46" s="76" t="s">
        <v>91</v>
      </c>
      <c r="C46" s="161" t="s">
        <v>92</v>
      </c>
      <c r="D46" s="161"/>
      <c r="E46" s="161"/>
      <c r="F46" s="6" t="s">
        <v>70</v>
      </c>
      <c r="G46" s="7">
        <v>0.20699999999999999</v>
      </c>
      <c r="H46" s="8">
        <v>1</v>
      </c>
      <c r="I46" s="27">
        <v>0.20699999999999999</v>
      </c>
      <c r="J46" s="10"/>
      <c r="K46" s="7"/>
      <c r="L46" s="10"/>
      <c r="M46" s="7"/>
      <c r="N46" s="65"/>
    </row>
    <row r="47" spans="1:14" x14ac:dyDescent="0.25">
      <c r="A47" s="13"/>
      <c r="B47" s="77"/>
      <c r="C47" s="157" t="s">
        <v>109</v>
      </c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</row>
    <row r="48" spans="1:14" x14ac:dyDescent="0.25">
      <c r="A48" s="12"/>
      <c r="B48" s="79" t="s">
        <v>0</v>
      </c>
      <c r="C48" s="157" t="s">
        <v>1</v>
      </c>
      <c r="D48" s="157"/>
      <c r="E48" s="157"/>
      <c r="F48" s="13"/>
      <c r="G48" s="17"/>
      <c r="H48" s="17"/>
      <c r="I48" s="17"/>
      <c r="J48" s="18">
        <v>401.7</v>
      </c>
      <c r="K48" s="17"/>
      <c r="L48" s="18">
        <f>J48*I46</f>
        <v>83.151899999999998</v>
      </c>
      <c r="M48" s="19">
        <v>39.96</v>
      </c>
      <c r="N48" s="20">
        <f>L48*M48</f>
        <v>3322.7499240000002</v>
      </c>
    </row>
    <row r="49" spans="1:14" x14ac:dyDescent="0.25">
      <c r="A49" s="21"/>
      <c r="B49" s="79"/>
      <c r="C49" s="157" t="s">
        <v>8</v>
      </c>
      <c r="D49" s="157"/>
      <c r="E49" s="157"/>
      <c r="F49" s="13" t="s">
        <v>9</v>
      </c>
      <c r="G49" s="19">
        <v>53.56</v>
      </c>
      <c r="H49" s="17"/>
      <c r="I49" s="31">
        <v>50.98912</v>
      </c>
      <c r="J49" s="23"/>
      <c r="K49" s="17"/>
      <c r="L49" s="23"/>
      <c r="M49" s="17"/>
      <c r="N49" s="23"/>
    </row>
    <row r="50" spans="1:14" x14ac:dyDescent="0.25">
      <c r="A50" s="12"/>
      <c r="B50" s="79"/>
      <c r="C50" s="157" t="s">
        <v>11</v>
      </c>
      <c r="D50" s="157"/>
      <c r="E50" s="157"/>
      <c r="F50" s="13"/>
      <c r="G50" s="17"/>
      <c r="H50" s="17"/>
      <c r="I50" s="17"/>
      <c r="J50" s="18">
        <v>401.7</v>
      </c>
      <c r="K50" s="17"/>
      <c r="L50" s="18">
        <f>L48</f>
        <v>83.151899999999998</v>
      </c>
      <c r="M50" s="17"/>
      <c r="N50" s="20">
        <f>N48</f>
        <v>3322.7499240000002</v>
      </c>
    </row>
    <row r="51" spans="1:14" x14ac:dyDescent="0.25">
      <c r="A51" s="21"/>
      <c r="B51" s="79"/>
      <c r="C51" s="157" t="s">
        <v>12</v>
      </c>
      <c r="D51" s="157"/>
      <c r="E51" s="157"/>
      <c r="F51" s="13"/>
      <c r="G51" s="17"/>
      <c r="H51" s="17"/>
      <c r="I51" s="17"/>
      <c r="J51" s="23"/>
      <c r="K51" s="17"/>
      <c r="L51" s="18">
        <f>L50</f>
        <v>83.151899999999998</v>
      </c>
      <c r="M51" s="17"/>
      <c r="N51" s="20">
        <f>N50</f>
        <v>3322.7499240000002</v>
      </c>
    </row>
    <row r="52" spans="1:14" ht="30" customHeight="1" x14ac:dyDescent="0.25">
      <c r="A52" s="21"/>
      <c r="B52" s="79" t="s">
        <v>87</v>
      </c>
      <c r="C52" s="157" t="s">
        <v>88</v>
      </c>
      <c r="D52" s="157"/>
      <c r="E52" s="157"/>
      <c r="F52" s="13" t="s">
        <v>15</v>
      </c>
      <c r="G52" s="24">
        <v>89</v>
      </c>
      <c r="H52" s="17"/>
      <c r="I52" s="24">
        <v>89</v>
      </c>
      <c r="J52" s="23"/>
      <c r="K52" s="17"/>
      <c r="L52" s="18">
        <f>L51*I52/100</f>
        <v>74.005190999999996</v>
      </c>
      <c r="M52" s="17"/>
      <c r="N52" s="20">
        <f>N51*I52/100</f>
        <v>2957.2474323599999</v>
      </c>
    </row>
    <row r="53" spans="1:14" ht="26.45" customHeight="1" x14ac:dyDescent="0.25">
      <c r="A53" s="21"/>
      <c r="B53" s="79" t="s">
        <v>89</v>
      </c>
      <c r="C53" s="157" t="s">
        <v>90</v>
      </c>
      <c r="D53" s="157"/>
      <c r="E53" s="157"/>
      <c r="F53" s="13" t="s">
        <v>15</v>
      </c>
      <c r="G53" s="24">
        <v>40</v>
      </c>
      <c r="H53" s="17"/>
      <c r="I53" s="24">
        <v>40</v>
      </c>
      <c r="J53" s="23"/>
      <c r="K53" s="17"/>
      <c r="L53" s="18">
        <f>L51*I53/100</f>
        <v>33.260759999999998</v>
      </c>
      <c r="M53" s="17"/>
      <c r="N53" s="20">
        <f>N51*I53/100</f>
        <v>1329.0999696000001</v>
      </c>
    </row>
    <row r="54" spans="1:14" x14ac:dyDescent="0.25">
      <c r="A54" s="6"/>
      <c r="B54" s="76"/>
      <c r="C54" s="161" t="s">
        <v>18</v>
      </c>
      <c r="D54" s="161"/>
      <c r="E54" s="161"/>
      <c r="F54" s="6"/>
      <c r="G54" s="7"/>
      <c r="H54" s="7"/>
      <c r="I54" s="7"/>
      <c r="J54" s="10"/>
      <c r="K54" s="7"/>
      <c r="L54" s="32">
        <f>L50+L52+L53</f>
        <v>190.41785099999998</v>
      </c>
      <c r="M54" s="17"/>
      <c r="N54" s="26">
        <f>N50+N52+N53</f>
        <v>7609.0973259599996</v>
      </c>
    </row>
    <row r="55" spans="1:14" ht="55.15" customHeight="1" x14ac:dyDescent="0.25">
      <c r="A55" s="4">
        <v>4</v>
      </c>
      <c r="B55" s="76" t="s">
        <v>93</v>
      </c>
      <c r="C55" s="161" t="s">
        <v>94</v>
      </c>
      <c r="D55" s="161"/>
      <c r="E55" s="161"/>
      <c r="F55" s="6" t="s">
        <v>95</v>
      </c>
      <c r="G55" s="7">
        <f>414*1.5</f>
        <v>621</v>
      </c>
      <c r="H55" s="8">
        <v>1</v>
      </c>
      <c r="I55" s="33">
        <f>G55</f>
        <v>621</v>
      </c>
      <c r="J55" s="32">
        <v>6.69</v>
      </c>
      <c r="K55" s="7"/>
      <c r="L55" s="26">
        <f>I55*J55</f>
        <v>4154.4900000000007</v>
      </c>
      <c r="M55" s="33">
        <v>15.28</v>
      </c>
      <c r="N55" s="26">
        <f>L55*M55</f>
        <v>63480.607200000006</v>
      </c>
    </row>
    <row r="56" spans="1:14" ht="14.45" customHeight="1" x14ac:dyDescent="0.25">
      <c r="A56" s="13"/>
      <c r="B56" s="77"/>
      <c r="C56" s="157" t="s">
        <v>110</v>
      </c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</row>
    <row r="57" spans="1:14" ht="15.6" customHeight="1" x14ac:dyDescent="0.25">
      <c r="A57" s="6"/>
      <c r="B57" s="76"/>
      <c r="C57" s="161" t="s">
        <v>18</v>
      </c>
      <c r="D57" s="161"/>
      <c r="E57" s="161"/>
      <c r="F57" s="6"/>
      <c r="G57" s="7"/>
      <c r="H57" s="7"/>
      <c r="I57" s="7"/>
      <c r="J57" s="10"/>
      <c r="K57" s="7"/>
      <c r="L57" s="26">
        <f>L55</f>
        <v>4154.4900000000007</v>
      </c>
      <c r="M57" s="17"/>
      <c r="N57" s="66">
        <f>N55</f>
        <v>63480.607200000006</v>
      </c>
    </row>
    <row r="58" spans="1:14" ht="26.45" customHeight="1" x14ac:dyDescent="0.25">
      <c r="A58" s="4">
        <v>5</v>
      </c>
      <c r="B58" s="76" t="s">
        <v>96</v>
      </c>
      <c r="C58" s="161" t="s">
        <v>97</v>
      </c>
      <c r="D58" s="161"/>
      <c r="E58" s="161"/>
      <c r="F58" s="6" t="s">
        <v>78</v>
      </c>
      <c r="G58" s="7">
        <f>414.1/1000</f>
        <v>0.41410000000000002</v>
      </c>
      <c r="H58" s="8">
        <v>1</v>
      </c>
      <c r="I58" s="9">
        <f>G58</f>
        <v>0.41410000000000002</v>
      </c>
      <c r="J58" s="10"/>
      <c r="K58" s="7"/>
      <c r="L58" s="10"/>
      <c r="M58" s="7"/>
      <c r="N58" s="10"/>
    </row>
    <row r="59" spans="1:14" ht="20.45" customHeight="1" x14ac:dyDescent="0.25">
      <c r="A59" s="13"/>
      <c r="B59" s="77"/>
      <c r="C59" s="157" t="s">
        <v>111</v>
      </c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</row>
    <row r="60" spans="1:14" ht="14.45" customHeight="1" x14ac:dyDescent="0.25">
      <c r="A60" s="12"/>
      <c r="B60" s="79" t="s">
        <v>0</v>
      </c>
      <c r="C60" s="157" t="s">
        <v>1</v>
      </c>
      <c r="D60" s="157"/>
      <c r="E60" s="157"/>
      <c r="F60" s="13"/>
      <c r="G60" s="17"/>
      <c r="H60" s="17"/>
      <c r="I60" s="17"/>
      <c r="J60" s="18">
        <v>21.22</v>
      </c>
      <c r="K60" s="17"/>
      <c r="L60" s="18">
        <f>J60*I58</f>
        <v>8.7872020000000006</v>
      </c>
      <c r="M60" s="19">
        <v>39.96</v>
      </c>
      <c r="N60" s="67">
        <f>L60*M60</f>
        <v>351.13659192000006</v>
      </c>
    </row>
    <row r="61" spans="1:14" x14ac:dyDescent="0.25">
      <c r="A61" s="12"/>
      <c r="B61" s="79" t="s">
        <v>2</v>
      </c>
      <c r="C61" s="157" t="s">
        <v>3</v>
      </c>
      <c r="D61" s="157"/>
      <c r="E61" s="157"/>
      <c r="F61" s="13"/>
      <c r="G61" s="17"/>
      <c r="H61" s="17"/>
      <c r="I61" s="17"/>
      <c r="J61" s="18">
        <v>240.32</v>
      </c>
      <c r="K61" s="17"/>
      <c r="L61" s="18">
        <f>I58*J61</f>
        <v>99.516512000000006</v>
      </c>
      <c r="M61" s="19">
        <v>14.82</v>
      </c>
      <c r="N61" s="67">
        <f>L61*M61</f>
        <v>1474.8347078400002</v>
      </c>
    </row>
    <row r="62" spans="1:14" x14ac:dyDescent="0.25">
      <c r="A62" s="12"/>
      <c r="B62" s="79" t="s">
        <v>4</v>
      </c>
      <c r="C62" s="157" t="s">
        <v>5</v>
      </c>
      <c r="D62" s="157"/>
      <c r="E62" s="157"/>
      <c r="F62" s="13"/>
      <c r="G62" s="17"/>
      <c r="H62" s="17"/>
      <c r="I62" s="17"/>
      <c r="J62" s="18">
        <v>40.770000000000003</v>
      </c>
      <c r="K62" s="17"/>
      <c r="L62" s="18">
        <f>I58*J62</f>
        <v>16.882857000000001</v>
      </c>
      <c r="M62" s="19">
        <v>39.96</v>
      </c>
      <c r="N62" s="67">
        <f>L62*M62</f>
        <v>674.6389657200001</v>
      </c>
    </row>
    <row r="63" spans="1:14" ht="14.45" customHeight="1" x14ac:dyDescent="0.25">
      <c r="A63" s="12"/>
      <c r="B63" s="78">
        <v>4</v>
      </c>
      <c r="C63" s="157" t="s">
        <v>7</v>
      </c>
      <c r="D63" s="157"/>
      <c r="E63" s="157"/>
      <c r="F63" s="13"/>
      <c r="G63" s="17"/>
      <c r="H63" s="17"/>
      <c r="I63" s="17"/>
      <c r="J63" s="18">
        <v>2.17</v>
      </c>
      <c r="K63" s="17"/>
      <c r="L63" s="18">
        <f>I58*J63</f>
        <v>0.89859699999999998</v>
      </c>
      <c r="M63" s="19">
        <v>11.36</v>
      </c>
      <c r="N63" s="68">
        <f>L63*M63</f>
        <v>10.208061919999999</v>
      </c>
    </row>
    <row r="64" spans="1:14" ht="14.45" customHeight="1" x14ac:dyDescent="0.25">
      <c r="A64" s="21"/>
      <c r="B64" s="79"/>
      <c r="C64" s="157" t="s">
        <v>8</v>
      </c>
      <c r="D64" s="157"/>
      <c r="E64" s="157"/>
      <c r="F64" s="13" t="s">
        <v>9</v>
      </c>
      <c r="G64" s="19">
        <v>2.72</v>
      </c>
      <c r="H64" s="17"/>
      <c r="I64" s="22">
        <v>5.4696480000000003</v>
      </c>
      <c r="J64" s="23"/>
      <c r="K64" s="17"/>
      <c r="L64" s="23"/>
      <c r="M64" s="17"/>
      <c r="N64" s="69"/>
    </row>
    <row r="65" spans="1:14" ht="14.45" customHeight="1" x14ac:dyDescent="0.25">
      <c r="A65" s="21"/>
      <c r="B65" s="79"/>
      <c r="C65" s="157" t="s">
        <v>10</v>
      </c>
      <c r="D65" s="157"/>
      <c r="E65" s="157"/>
      <c r="F65" s="13" t="s">
        <v>9</v>
      </c>
      <c r="G65" s="19">
        <v>3.03</v>
      </c>
      <c r="H65" s="17"/>
      <c r="I65" s="22">
        <v>6.0930270000000002</v>
      </c>
      <c r="J65" s="23"/>
      <c r="K65" s="17"/>
      <c r="L65" s="23"/>
      <c r="M65" s="17"/>
      <c r="N65" s="69"/>
    </row>
    <row r="66" spans="1:14" ht="14.45" customHeight="1" x14ac:dyDescent="0.25">
      <c r="A66" s="12"/>
      <c r="B66" s="79"/>
      <c r="C66" s="157" t="s">
        <v>11</v>
      </c>
      <c r="D66" s="157"/>
      <c r="E66" s="157"/>
      <c r="F66" s="13"/>
      <c r="G66" s="17"/>
      <c r="H66" s="17"/>
      <c r="I66" s="17"/>
      <c r="J66" s="18">
        <v>263.70999999999998</v>
      </c>
      <c r="K66" s="17"/>
      <c r="L66" s="18">
        <f>L60+L61+L63</f>
        <v>109.20231100000001</v>
      </c>
      <c r="M66" s="17"/>
      <c r="N66" s="67">
        <f>N60+N61+N63</f>
        <v>1836.1793616800003</v>
      </c>
    </row>
    <row r="67" spans="1:14" x14ac:dyDescent="0.25">
      <c r="A67" s="21"/>
      <c r="B67" s="79"/>
      <c r="C67" s="157" t="s">
        <v>12</v>
      </c>
      <c r="D67" s="157"/>
      <c r="E67" s="157"/>
      <c r="F67" s="13"/>
      <c r="G67" s="17"/>
      <c r="H67" s="17"/>
      <c r="I67" s="17"/>
      <c r="J67" s="23"/>
      <c r="K67" s="17"/>
      <c r="L67" s="18">
        <f>L60+L62</f>
        <v>25.670059000000002</v>
      </c>
      <c r="M67" s="17"/>
      <c r="N67" s="67">
        <f>N60+N62</f>
        <v>1025.7755576400002</v>
      </c>
    </row>
    <row r="68" spans="1:14" ht="27.6" customHeight="1" x14ac:dyDescent="0.25">
      <c r="A68" s="21"/>
      <c r="B68" s="79" t="s">
        <v>79</v>
      </c>
      <c r="C68" s="157" t="s">
        <v>80</v>
      </c>
      <c r="D68" s="157"/>
      <c r="E68" s="157"/>
      <c r="F68" s="13" t="s">
        <v>15</v>
      </c>
      <c r="G68" s="24">
        <v>92</v>
      </c>
      <c r="H68" s="17"/>
      <c r="I68" s="24">
        <v>92</v>
      </c>
      <c r="J68" s="23"/>
      <c r="K68" s="17"/>
      <c r="L68" s="18">
        <f>L67*I68/100</f>
        <v>23.616454280000003</v>
      </c>
      <c r="M68" s="17"/>
      <c r="N68" s="67">
        <f>N67*I68/100</f>
        <v>943.71351302880021</v>
      </c>
    </row>
    <row r="69" spans="1:14" ht="31.15" customHeight="1" x14ac:dyDescent="0.25">
      <c r="A69" s="21"/>
      <c r="B69" s="79" t="s">
        <v>81</v>
      </c>
      <c r="C69" s="157" t="s">
        <v>82</v>
      </c>
      <c r="D69" s="157"/>
      <c r="E69" s="157"/>
      <c r="F69" s="13" t="s">
        <v>15</v>
      </c>
      <c r="G69" s="24">
        <v>46</v>
      </c>
      <c r="H69" s="17"/>
      <c r="I69" s="24">
        <f>G69</f>
        <v>46</v>
      </c>
      <c r="J69" s="23"/>
      <c r="K69" s="17"/>
      <c r="L69" s="18">
        <f>L67*I69/100</f>
        <v>11.808227140000001</v>
      </c>
      <c r="M69" s="17"/>
      <c r="N69" s="67">
        <f>N67*I69/100</f>
        <v>471.8567565144001</v>
      </c>
    </row>
    <row r="70" spans="1:14" ht="19.899999999999999" customHeight="1" x14ac:dyDescent="0.25">
      <c r="A70" s="6"/>
      <c r="B70" s="76"/>
      <c r="C70" s="161" t="s">
        <v>18</v>
      </c>
      <c r="D70" s="161"/>
      <c r="E70" s="161"/>
      <c r="F70" s="6"/>
      <c r="G70" s="7"/>
      <c r="H70" s="7"/>
      <c r="I70" s="7"/>
      <c r="J70" s="10"/>
      <c r="K70" s="7"/>
      <c r="L70" s="32">
        <f>L66+L68+L69</f>
        <v>144.62699242000002</v>
      </c>
      <c r="M70" s="17"/>
      <c r="N70" s="66">
        <f>N66+N68+N69</f>
        <v>3251.7496312232006</v>
      </c>
    </row>
    <row r="71" spans="1:14" ht="72.599999999999994" customHeight="1" x14ac:dyDescent="0.25">
      <c r="A71" s="4">
        <v>6</v>
      </c>
      <c r="B71" s="76" t="s">
        <v>76</v>
      </c>
      <c r="C71" s="161" t="s">
        <v>77</v>
      </c>
      <c r="D71" s="161"/>
      <c r="E71" s="161"/>
      <c r="F71" s="6" t="s">
        <v>78</v>
      </c>
      <c r="G71" s="7">
        <f>414.1/1000</f>
        <v>0.41410000000000002</v>
      </c>
      <c r="H71" s="8">
        <v>1</v>
      </c>
      <c r="I71" s="9">
        <v>0.41410000000000002</v>
      </c>
      <c r="J71" s="10"/>
      <c r="K71" s="7"/>
      <c r="L71" s="10"/>
      <c r="M71" s="7"/>
      <c r="N71" s="70"/>
    </row>
    <row r="72" spans="1:14" ht="18.600000000000001" customHeight="1" x14ac:dyDescent="0.25">
      <c r="A72" s="13"/>
      <c r="B72" s="77"/>
      <c r="C72" s="157" t="s">
        <v>111</v>
      </c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</row>
    <row r="73" spans="1:14" ht="14.45" customHeight="1" x14ac:dyDescent="0.25">
      <c r="A73" s="12"/>
      <c r="B73" s="78">
        <v>1</v>
      </c>
      <c r="C73" s="157" t="s">
        <v>1</v>
      </c>
      <c r="D73" s="157"/>
      <c r="E73" s="157"/>
      <c r="F73" s="13"/>
      <c r="G73" s="17"/>
      <c r="H73" s="17"/>
      <c r="I73" s="17"/>
      <c r="J73" s="18">
        <v>66.069999999999993</v>
      </c>
      <c r="K73" s="17"/>
      <c r="L73" s="18">
        <f>J73*I71</f>
        <v>27.359586999999998</v>
      </c>
      <c r="M73" s="19">
        <v>39.96</v>
      </c>
      <c r="N73" s="20">
        <f>L73*M73</f>
        <v>1093.2890965199999</v>
      </c>
    </row>
    <row r="74" spans="1:14" ht="14.45" customHeight="1" x14ac:dyDescent="0.25">
      <c r="A74" s="12"/>
      <c r="B74" s="78">
        <v>2</v>
      </c>
      <c r="C74" s="157" t="s">
        <v>3</v>
      </c>
      <c r="D74" s="157"/>
      <c r="E74" s="157"/>
      <c r="F74" s="13"/>
      <c r="G74" s="17"/>
      <c r="H74" s="17"/>
      <c r="I74" s="17"/>
      <c r="J74" s="20">
        <v>3393.43</v>
      </c>
      <c r="K74" s="17"/>
      <c r="L74" s="20">
        <f>I71*J74</f>
        <v>1405.2193629999999</v>
      </c>
      <c r="M74" s="19">
        <v>14.82</v>
      </c>
      <c r="N74" s="20">
        <f>L74*M74</f>
        <v>20825.350959659998</v>
      </c>
    </row>
    <row r="75" spans="1:14" ht="14.45" customHeight="1" x14ac:dyDescent="0.25">
      <c r="A75" s="12"/>
      <c r="B75" s="78">
        <v>3</v>
      </c>
      <c r="C75" s="157" t="s">
        <v>5</v>
      </c>
      <c r="D75" s="157"/>
      <c r="E75" s="157"/>
      <c r="F75" s="13"/>
      <c r="G75" s="17"/>
      <c r="H75" s="17"/>
      <c r="I75" s="17"/>
      <c r="J75" s="18">
        <v>323.2</v>
      </c>
      <c r="K75" s="17"/>
      <c r="L75" s="18">
        <f>I71*J75</f>
        <v>133.83712</v>
      </c>
      <c r="M75" s="19">
        <v>39.96</v>
      </c>
      <c r="N75" s="20">
        <f>L75*M75</f>
        <v>5348.1313152000002</v>
      </c>
    </row>
    <row r="76" spans="1:14" ht="14.45" customHeight="1" x14ac:dyDescent="0.25">
      <c r="A76" s="12"/>
      <c r="B76" s="78">
        <v>4</v>
      </c>
      <c r="C76" s="157" t="s">
        <v>7</v>
      </c>
      <c r="D76" s="157"/>
      <c r="E76" s="157"/>
      <c r="F76" s="13"/>
      <c r="G76" s="17"/>
      <c r="H76" s="17"/>
      <c r="I76" s="17"/>
      <c r="J76" s="18">
        <v>10.84</v>
      </c>
      <c r="K76" s="17"/>
      <c r="L76" s="18">
        <f>I71*J76</f>
        <v>4.4888440000000003</v>
      </c>
      <c r="M76" s="19">
        <v>11.36</v>
      </c>
      <c r="N76" s="18">
        <f>L76*M76</f>
        <v>50.993267840000001</v>
      </c>
    </row>
    <row r="77" spans="1:14" ht="14.45" customHeight="1" x14ac:dyDescent="0.25">
      <c r="A77" s="21"/>
      <c r="B77" s="79"/>
      <c r="C77" s="157" t="s">
        <v>8</v>
      </c>
      <c r="D77" s="157"/>
      <c r="E77" s="157"/>
      <c r="F77" s="13" t="s">
        <v>9</v>
      </c>
      <c r="G77" s="19">
        <v>8.4700000000000006</v>
      </c>
      <c r="H77" s="17"/>
      <c r="I77" s="22">
        <v>17.032323000000002</v>
      </c>
      <c r="J77" s="23"/>
      <c r="K77" s="17"/>
      <c r="L77" s="23"/>
      <c r="M77" s="17"/>
      <c r="N77" s="23"/>
    </row>
    <row r="78" spans="1:14" ht="14.45" customHeight="1" x14ac:dyDescent="0.25">
      <c r="A78" s="21"/>
      <c r="B78" s="79"/>
      <c r="C78" s="157" t="s">
        <v>10</v>
      </c>
      <c r="D78" s="157"/>
      <c r="E78" s="157"/>
      <c r="F78" s="13" t="s">
        <v>9</v>
      </c>
      <c r="G78" s="19">
        <v>23.94</v>
      </c>
      <c r="H78" s="17"/>
      <c r="I78" s="22">
        <v>48.140946</v>
      </c>
      <c r="J78" s="23"/>
      <c r="K78" s="17"/>
      <c r="L78" s="23"/>
      <c r="M78" s="17"/>
      <c r="N78" s="23"/>
    </row>
    <row r="79" spans="1:14" ht="14.45" customHeight="1" x14ac:dyDescent="0.25">
      <c r="A79" s="12"/>
      <c r="B79" s="79"/>
      <c r="C79" s="157" t="s">
        <v>11</v>
      </c>
      <c r="D79" s="157"/>
      <c r="E79" s="157"/>
      <c r="F79" s="13"/>
      <c r="G79" s="17"/>
      <c r="H79" s="17"/>
      <c r="I79" s="17"/>
      <c r="J79" s="20">
        <v>3470.34</v>
      </c>
      <c r="K79" s="17"/>
      <c r="L79" s="20">
        <f>L73+L74+L76</f>
        <v>1437.0677939999998</v>
      </c>
      <c r="M79" s="17"/>
      <c r="N79" s="67">
        <f>N73+N74+N76</f>
        <v>21969.633324019997</v>
      </c>
    </row>
    <row r="80" spans="1:14" ht="14.45" customHeight="1" x14ac:dyDescent="0.25">
      <c r="A80" s="21"/>
      <c r="B80" s="79"/>
      <c r="C80" s="157" t="s">
        <v>12</v>
      </c>
      <c r="D80" s="157"/>
      <c r="E80" s="157"/>
      <c r="F80" s="13"/>
      <c r="G80" s="17"/>
      <c r="H80" s="17"/>
      <c r="I80" s="17"/>
      <c r="J80" s="23"/>
      <c r="K80" s="17"/>
      <c r="L80" s="18">
        <f>L73+L75</f>
        <v>161.196707</v>
      </c>
      <c r="M80" s="17"/>
      <c r="N80" s="67">
        <f>N73+N75</f>
        <v>6441.4204117200006</v>
      </c>
    </row>
    <row r="81" spans="1:14" x14ac:dyDescent="0.25">
      <c r="A81" s="21"/>
      <c r="B81" s="79" t="s">
        <v>79</v>
      </c>
      <c r="C81" s="157" t="s">
        <v>80</v>
      </c>
      <c r="D81" s="157"/>
      <c r="E81" s="157"/>
      <c r="F81" s="13" t="s">
        <v>15</v>
      </c>
      <c r="G81" s="24">
        <v>92</v>
      </c>
      <c r="H81" s="17"/>
      <c r="I81" s="24">
        <v>92</v>
      </c>
      <c r="J81" s="23"/>
      <c r="K81" s="17"/>
      <c r="L81" s="18">
        <f>L80*I81/100</f>
        <v>148.30097044000001</v>
      </c>
      <c r="M81" s="17"/>
      <c r="N81" s="67">
        <f>N80*I81/100</f>
        <v>5926.1067787824004</v>
      </c>
    </row>
    <row r="82" spans="1:14" x14ac:dyDescent="0.25">
      <c r="A82" s="21"/>
      <c r="B82" s="79" t="s">
        <v>81</v>
      </c>
      <c r="C82" s="157" t="s">
        <v>82</v>
      </c>
      <c r="D82" s="157"/>
      <c r="E82" s="157"/>
      <c r="F82" s="13" t="s">
        <v>15</v>
      </c>
      <c r="G82" s="24">
        <v>46</v>
      </c>
      <c r="H82" s="17"/>
      <c r="I82" s="24">
        <v>46</v>
      </c>
      <c r="J82" s="23"/>
      <c r="K82" s="17"/>
      <c r="L82" s="18">
        <f>L80*I82/100</f>
        <v>74.150485220000007</v>
      </c>
      <c r="M82" s="17"/>
      <c r="N82" s="67">
        <f>N80*I82/100</f>
        <v>2963.0533893912002</v>
      </c>
    </row>
    <row r="83" spans="1:14" x14ac:dyDescent="0.25">
      <c r="A83" s="6"/>
      <c r="B83" s="76"/>
      <c r="C83" s="161" t="s">
        <v>18</v>
      </c>
      <c r="D83" s="161"/>
      <c r="E83" s="161"/>
      <c r="F83" s="6"/>
      <c r="G83" s="7"/>
      <c r="H83" s="7"/>
      <c r="I83" s="7"/>
      <c r="J83" s="10"/>
      <c r="K83" s="7"/>
      <c r="L83" s="26">
        <f>L79+L81+L82</f>
        <v>1659.5192496599998</v>
      </c>
      <c r="M83" s="17"/>
      <c r="N83" s="66">
        <f>N79+N81+N82</f>
        <v>30858.793492193596</v>
      </c>
    </row>
    <row r="84" spans="1:14" ht="28.5" x14ac:dyDescent="0.25">
      <c r="A84" s="4">
        <v>7</v>
      </c>
      <c r="B84" s="76" t="s">
        <v>93</v>
      </c>
      <c r="C84" s="161" t="s">
        <v>98</v>
      </c>
      <c r="D84" s="161"/>
      <c r="E84" s="161"/>
      <c r="F84" s="6" t="s">
        <v>95</v>
      </c>
      <c r="G84" s="7">
        <v>621</v>
      </c>
      <c r="H84" s="8">
        <v>1</v>
      </c>
      <c r="I84" s="33">
        <v>621</v>
      </c>
      <c r="J84" s="32">
        <v>6.69</v>
      </c>
      <c r="K84" s="7"/>
      <c r="L84" s="26">
        <v>4154.49</v>
      </c>
      <c r="M84" s="33">
        <v>15.28</v>
      </c>
      <c r="N84" s="66">
        <f>L84*M84</f>
        <v>63480.607199999991</v>
      </c>
    </row>
    <row r="85" spans="1:14" ht="16.899999999999999" customHeight="1" x14ac:dyDescent="0.25">
      <c r="A85" s="13"/>
      <c r="B85" s="77"/>
      <c r="C85" s="157" t="s">
        <v>113</v>
      </c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</row>
    <row r="86" spans="1:14" ht="19.899999999999999" customHeight="1" x14ac:dyDescent="0.25">
      <c r="A86" s="6"/>
      <c r="B86" s="76"/>
      <c r="C86" s="161" t="s">
        <v>18</v>
      </c>
      <c r="D86" s="161"/>
      <c r="E86" s="161"/>
      <c r="F86" s="6"/>
      <c r="G86" s="7"/>
      <c r="H86" s="7"/>
      <c r="I86" s="7"/>
      <c r="J86" s="10"/>
      <c r="K86" s="7"/>
      <c r="L86" s="26">
        <f>L84</f>
        <v>4154.49</v>
      </c>
      <c r="M86" s="17"/>
      <c r="N86" s="26">
        <f>N84</f>
        <v>63480.607199999991</v>
      </c>
    </row>
    <row r="87" spans="1:14" ht="57" customHeight="1" x14ac:dyDescent="0.25">
      <c r="A87" s="4">
        <v>8</v>
      </c>
      <c r="B87" s="76" t="s">
        <v>99</v>
      </c>
      <c r="C87" s="161" t="s">
        <v>100</v>
      </c>
      <c r="D87" s="161"/>
      <c r="E87" s="161"/>
      <c r="F87" s="6" t="s">
        <v>78</v>
      </c>
      <c r="G87" s="7">
        <v>0.41410000000000002</v>
      </c>
      <c r="H87" s="8">
        <v>1</v>
      </c>
      <c r="I87" s="9">
        <f>G87</f>
        <v>0.41410000000000002</v>
      </c>
      <c r="J87" s="10"/>
      <c r="K87" s="7"/>
      <c r="L87" s="10"/>
      <c r="M87" s="7"/>
      <c r="N87" s="10"/>
    </row>
    <row r="88" spans="1:14" ht="14.45" customHeight="1" x14ac:dyDescent="0.25">
      <c r="A88" s="13"/>
      <c r="B88" s="77"/>
      <c r="C88" s="157" t="s">
        <v>111</v>
      </c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</row>
    <row r="89" spans="1:14" ht="14.45" customHeight="1" x14ac:dyDescent="0.25">
      <c r="A89" s="12"/>
      <c r="B89" s="78">
        <v>2</v>
      </c>
      <c r="C89" s="157" t="s">
        <v>3</v>
      </c>
      <c r="D89" s="157"/>
      <c r="E89" s="157"/>
      <c r="F89" s="13"/>
      <c r="G89" s="17"/>
      <c r="H89" s="17"/>
      <c r="I89" s="17"/>
      <c r="J89" s="18">
        <f>410.94</f>
        <v>410.94</v>
      </c>
      <c r="K89" s="17"/>
      <c r="L89" s="18">
        <f>I87*J89</f>
        <v>170.170254</v>
      </c>
      <c r="M89" s="19">
        <v>14.82</v>
      </c>
      <c r="N89" s="20">
        <f>L89*M89</f>
        <v>2521.92316428</v>
      </c>
    </row>
    <row r="90" spans="1:14" ht="14.45" customHeight="1" x14ac:dyDescent="0.25">
      <c r="A90" s="12"/>
      <c r="B90" s="79" t="s">
        <v>4</v>
      </c>
      <c r="C90" s="157" t="s">
        <v>5</v>
      </c>
      <c r="D90" s="157"/>
      <c r="E90" s="157"/>
      <c r="F90" s="13"/>
      <c r="G90" s="17"/>
      <c r="H90" s="17"/>
      <c r="I90" s="17"/>
      <c r="J90" s="18">
        <v>80.16</v>
      </c>
      <c r="K90" s="17"/>
      <c r="L90" s="18">
        <f>I87*J90</f>
        <v>33.194256000000003</v>
      </c>
      <c r="M90" s="19">
        <v>39.96</v>
      </c>
      <c r="N90" s="20">
        <f>L90*M90</f>
        <v>1326.4424697600002</v>
      </c>
    </row>
    <row r="91" spans="1:14" ht="14.45" customHeight="1" x14ac:dyDescent="0.25">
      <c r="A91" s="21"/>
      <c r="B91" s="79"/>
      <c r="C91" s="157" t="s">
        <v>10</v>
      </c>
      <c r="D91" s="157"/>
      <c r="E91" s="157"/>
      <c r="F91" s="13" t="s">
        <v>9</v>
      </c>
      <c r="G91" s="19">
        <v>6.91</v>
      </c>
      <c r="H91" s="17"/>
      <c r="I91" s="22">
        <v>13.895319000000001</v>
      </c>
      <c r="J91" s="23"/>
      <c r="K91" s="17"/>
      <c r="L91" s="23"/>
      <c r="M91" s="17"/>
      <c r="N91" s="23"/>
    </row>
    <row r="92" spans="1:14" ht="14.45" customHeight="1" x14ac:dyDescent="0.25">
      <c r="A92" s="12"/>
      <c r="B92" s="79"/>
      <c r="C92" s="157" t="s">
        <v>11</v>
      </c>
      <c r="D92" s="157"/>
      <c r="E92" s="157"/>
      <c r="F92" s="13"/>
      <c r="G92" s="17"/>
      <c r="H92" s="17"/>
      <c r="I92" s="17"/>
      <c r="J92" s="18">
        <v>410.94</v>
      </c>
      <c r="K92" s="17"/>
      <c r="L92" s="18">
        <f>L89</f>
        <v>170.170254</v>
      </c>
      <c r="M92" s="17"/>
      <c r="N92" s="20">
        <f>N89</f>
        <v>2521.92316428</v>
      </c>
    </row>
    <row r="93" spans="1:14" ht="14.45" customHeight="1" x14ac:dyDescent="0.25">
      <c r="A93" s="21"/>
      <c r="B93" s="79"/>
      <c r="C93" s="157" t="s">
        <v>12</v>
      </c>
      <c r="D93" s="157"/>
      <c r="E93" s="157"/>
      <c r="F93" s="13"/>
      <c r="G93" s="17"/>
      <c r="H93" s="17"/>
      <c r="I93" s="17"/>
      <c r="J93" s="23"/>
      <c r="K93" s="17"/>
      <c r="L93" s="18">
        <f>L90</f>
        <v>33.194256000000003</v>
      </c>
      <c r="M93" s="17"/>
      <c r="N93" s="20">
        <f>N90</f>
        <v>1326.4424697600002</v>
      </c>
    </row>
    <row r="94" spans="1:14" ht="14.45" customHeight="1" x14ac:dyDescent="0.25">
      <c r="A94" s="21"/>
      <c r="B94" s="79" t="s">
        <v>79</v>
      </c>
      <c r="C94" s="157" t="s">
        <v>80</v>
      </c>
      <c r="D94" s="157"/>
      <c r="E94" s="157"/>
      <c r="F94" s="13" t="s">
        <v>15</v>
      </c>
      <c r="G94" s="24">
        <v>92</v>
      </c>
      <c r="H94" s="17"/>
      <c r="I94" s="24">
        <v>92</v>
      </c>
      <c r="J94" s="23"/>
      <c r="K94" s="17"/>
      <c r="L94" s="18">
        <f>L93*I94/100</f>
        <v>30.53871552</v>
      </c>
      <c r="M94" s="17"/>
      <c r="N94" s="20">
        <f>N93*I94/100</f>
        <v>1220.3270721792003</v>
      </c>
    </row>
    <row r="95" spans="1:14" ht="14.45" customHeight="1" x14ac:dyDescent="0.25">
      <c r="A95" s="21"/>
      <c r="B95" s="79" t="s">
        <v>81</v>
      </c>
      <c r="C95" s="157" t="s">
        <v>82</v>
      </c>
      <c r="D95" s="157"/>
      <c r="E95" s="157"/>
      <c r="F95" s="13" t="s">
        <v>15</v>
      </c>
      <c r="G95" s="24">
        <v>46</v>
      </c>
      <c r="H95" s="17"/>
      <c r="I95" s="24">
        <v>46</v>
      </c>
      <c r="J95" s="23"/>
      <c r="K95" s="17"/>
      <c r="L95" s="18">
        <f>L93*I95/100</f>
        <v>15.26935776</v>
      </c>
      <c r="M95" s="17"/>
      <c r="N95" s="20">
        <f>N93*I95/100</f>
        <v>610.16353608960014</v>
      </c>
    </row>
    <row r="96" spans="1:14" ht="17.45" customHeight="1" x14ac:dyDescent="0.25">
      <c r="A96" s="6"/>
      <c r="B96" s="76"/>
      <c r="C96" s="161" t="s">
        <v>18</v>
      </c>
      <c r="D96" s="161"/>
      <c r="E96" s="161"/>
      <c r="F96" s="6"/>
      <c r="G96" s="7"/>
      <c r="H96" s="7"/>
      <c r="I96" s="7"/>
      <c r="J96" s="10"/>
      <c r="K96" s="7"/>
      <c r="L96" s="26">
        <f>L92+L94+L95</f>
        <v>215.97832728</v>
      </c>
      <c r="M96" s="17"/>
      <c r="N96" s="26">
        <f>N92+N94+N95</f>
        <v>4352.4137725487999</v>
      </c>
    </row>
    <row r="97" spans="1:14" ht="29.45" customHeight="1" x14ac:dyDescent="0.25">
      <c r="A97" s="4">
        <v>9</v>
      </c>
      <c r="B97" s="76" t="s">
        <v>101</v>
      </c>
      <c r="C97" s="161" t="s">
        <v>102</v>
      </c>
      <c r="D97" s="161"/>
      <c r="E97" s="161"/>
      <c r="F97" s="6" t="s">
        <v>70</v>
      </c>
      <c r="G97" s="7">
        <v>4.141</v>
      </c>
      <c r="H97" s="8">
        <v>1</v>
      </c>
      <c r="I97" s="9">
        <f>G97</f>
        <v>4.141</v>
      </c>
      <c r="J97" s="10"/>
      <c r="K97" s="7"/>
      <c r="L97" s="10"/>
      <c r="M97" s="7"/>
      <c r="N97" s="10"/>
    </row>
    <row r="98" spans="1:14" x14ac:dyDescent="0.25">
      <c r="A98" s="13"/>
      <c r="B98" s="77"/>
      <c r="C98" s="157" t="s">
        <v>114</v>
      </c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</row>
    <row r="99" spans="1:14" x14ac:dyDescent="0.25">
      <c r="A99" s="12"/>
      <c r="B99" s="78">
        <v>1</v>
      </c>
      <c r="C99" s="157" t="s">
        <v>1</v>
      </c>
      <c r="D99" s="157"/>
      <c r="E99" s="157"/>
      <c r="F99" s="13"/>
      <c r="G99" s="17"/>
      <c r="H99" s="17"/>
      <c r="I99" s="17"/>
      <c r="J99" s="18">
        <v>106.88</v>
      </c>
      <c r="K99" s="17"/>
      <c r="L99" s="20">
        <f>I97*J99</f>
        <v>442.59008</v>
      </c>
      <c r="M99" s="19">
        <v>39.96</v>
      </c>
      <c r="N99" s="20">
        <f>L99*M99</f>
        <v>17685.899596800002</v>
      </c>
    </row>
    <row r="100" spans="1:14" x14ac:dyDescent="0.25">
      <c r="A100" s="12"/>
      <c r="B100" s="78">
        <v>2</v>
      </c>
      <c r="C100" s="157" t="s">
        <v>3</v>
      </c>
      <c r="D100" s="157"/>
      <c r="E100" s="157"/>
      <c r="F100" s="13"/>
      <c r="G100" s="17"/>
      <c r="H100" s="17"/>
      <c r="I100" s="17"/>
      <c r="J100" s="18">
        <v>241.58</v>
      </c>
      <c r="K100" s="17"/>
      <c r="L100" s="20">
        <f>I97*J100</f>
        <v>1000.38278</v>
      </c>
      <c r="M100" s="19">
        <v>14.82</v>
      </c>
      <c r="N100" s="20">
        <f>L100*M100</f>
        <v>14825.672799600001</v>
      </c>
    </row>
    <row r="101" spans="1:14" x14ac:dyDescent="0.25">
      <c r="A101" s="12"/>
      <c r="B101" s="78">
        <v>3</v>
      </c>
      <c r="C101" s="157" t="s">
        <v>5</v>
      </c>
      <c r="D101" s="157"/>
      <c r="E101" s="157"/>
      <c r="F101" s="13"/>
      <c r="G101" s="17"/>
      <c r="H101" s="17"/>
      <c r="I101" s="17"/>
      <c r="J101" s="18">
        <v>26.36</v>
      </c>
      <c r="K101" s="17"/>
      <c r="L101" s="18">
        <f>I97*J101</f>
        <v>109.15675999999999</v>
      </c>
      <c r="M101" s="19">
        <v>39.96</v>
      </c>
      <c r="N101" s="20">
        <f>L101*M101</f>
        <v>4361.9041295999996</v>
      </c>
    </row>
    <row r="102" spans="1:14" x14ac:dyDescent="0.25">
      <c r="A102" s="21"/>
      <c r="B102" s="79"/>
      <c r="C102" s="157" t="s">
        <v>8</v>
      </c>
      <c r="D102" s="157"/>
      <c r="E102" s="157"/>
      <c r="F102" s="13" t="s">
        <v>9</v>
      </c>
      <c r="G102" s="19">
        <v>12.53</v>
      </c>
      <c r="H102" s="17"/>
      <c r="I102" s="31">
        <v>251.96576999999999</v>
      </c>
      <c r="J102" s="23"/>
      <c r="K102" s="17"/>
      <c r="L102" s="23"/>
      <c r="M102" s="17"/>
      <c r="N102" s="23"/>
    </row>
    <row r="103" spans="1:14" ht="14.45" customHeight="1" x14ac:dyDescent="0.25">
      <c r="A103" s="21"/>
      <c r="B103" s="79"/>
      <c r="C103" s="157" t="s">
        <v>10</v>
      </c>
      <c r="D103" s="157"/>
      <c r="E103" s="157"/>
      <c r="F103" s="13" t="s">
        <v>9</v>
      </c>
      <c r="G103" s="19">
        <v>2.62</v>
      </c>
      <c r="H103" s="17"/>
      <c r="I103" s="31">
        <v>52.685580000000002</v>
      </c>
      <c r="J103" s="23"/>
      <c r="K103" s="17"/>
      <c r="L103" s="23"/>
      <c r="M103" s="17"/>
      <c r="N103" s="23"/>
    </row>
    <row r="104" spans="1:14" ht="14.45" customHeight="1" x14ac:dyDescent="0.25">
      <c r="A104" s="12"/>
      <c r="B104" s="79"/>
      <c r="C104" s="157" t="s">
        <v>11</v>
      </c>
      <c r="D104" s="157"/>
      <c r="E104" s="157"/>
      <c r="F104" s="13"/>
      <c r="G104" s="17"/>
      <c r="H104" s="17"/>
      <c r="I104" s="17"/>
      <c r="J104" s="18">
        <v>348.46</v>
      </c>
      <c r="K104" s="17"/>
      <c r="L104" s="20">
        <f>L99+L100</f>
        <v>1442.9728600000001</v>
      </c>
      <c r="M104" s="17"/>
      <c r="N104" s="20">
        <f>N99+N100</f>
        <v>32511.572396400003</v>
      </c>
    </row>
    <row r="105" spans="1:14" x14ac:dyDescent="0.25">
      <c r="A105" s="21"/>
      <c r="B105" s="79"/>
      <c r="C105" s="157" t="s">
        <v>12</v>
      </c>
      <c r="D105" s="157"/>
      <c r="E105" s="157"/>
      <c r="F105" s="13"/>
      <c r="G105" s="17"/>
      <c r="H105" s="17"/>
      <c r="I105" s="17"/>
      <c r="J105" s="23"/>
      <c r="K105" s="17"/>
      <c r="L105" s="20">
        <f>L99+L101</f>
        <v>551.74684000000002</v>
      </c>
      <c r="M105" s="17"/>
      <c r="N105" s="20">
        <f>N99+++N101</f>
        <v>22047.803726400001</v>
      </c>
    </row>
    <row r="106" spans="1:14" ht="29.45" customHeight="1" x14ac:dyDescent="0.25">
      <c r="A106" s="21"/>
      <c r="B106" s="79" t="s">
        <v>79</v>
      </c>
      <c r="C106" s="157" t="s">
        <v>80</v>
      </c>
      <c r="D106" s="157"/>
      <c r="E106" s="157"/>
      <c r="F106" s="13" t="s">
        <v>15</v>
      </c>
      <c r="G106" s="24">
        <v>92</v>
      </c>
      <c r="H106" s="17"/>
      <c r="I106" s="24">
        <v>92</v>
      </c>
      <c r="J106" s="23"/>
      <c r="K106" s="17"/>
      <c r="L106" s="20">
        <f>L105*I106/100</f>
        <v>507.60709280000003</v>
      </c>
      <c r="M106" s="17"/>
      <c r="N106" s="20">
        <f>N105*I106/100</f>
        <v>20283.979428287999</v>
      </c>
    </row>
    <row r="107" spans="1:14" ht="30" customHeight="1" x14ac:dyDescent="0.25">
      <c r="A107" s="21"/>
      <c r="B107" s="79" t="s">
        <v>81</v>
      </c>
      <c r="C107" s="157" t="s">
        <v>82</v>
      </c>
      <c r="D107" s="157"/>
      <c r="E107" s="157"/>
      <c r="F107" s="13" t="s">
        <v>15</v>
      </c>
      <c r="G107" s="24">
        <v>46</v>
      </c>
      <c r="H107" s="17"/>
      <c r="I107" s="24">
        <v>46</v>
      </c>
      <c r="J107" s="23"/>
      <c r="K107" s="17"/>
      <c r="L107" s="20">
        <f>L105*I107/100</f>
        <v>253.80354640000002</v>
      </c>
      <c r="M107" s="17"/>
      <c r="N107" s="20">
        <f>N105*I107/100</f>
        <v>10141.989714144</v>
      </c>
    </row>
    <row r="108" spans="1:14" x14ac:dyDescent="0.25">
      <c r="A108" s="6"/>
      <c r="B108" s="76"/>
      <c r="C108" s="161" t="s">
        <v>18</v>
      </c>
      <c r="D108" s="161"/>
      <c r="E108" s="161"/>
      <c r="F108" s="6"/>
      <c r="G108" s="7"/>
      <c r="H108" s="7"/>
      <c r="I108" s="7"/>
      <c r="J108" s="10"/>
      <c r="K108" s="7"/>
      <c r="L108" s="26">
        <f>L104+L106+L107</f>
        <v>2204.3834992000002</v>
      </c>
      <c r="M108" s="17"/>
      <c r="N108" s="26">
        <f>N104+N106+N107</f>
        <v>62937.541538832003</v>
      </c>
    </row>
    <row r="109" spans="1:14" ht="17.45" customHeight="1" x14ac:dyDescent="0.25">
      <c r="A109" s="34"/>
      <c r="B109" s="80"/>
      <c r="C109" s="161" t="s">
        <v>148</v>
      </c>
      <c r="D109" s="161"/>
      <c r="E109" s="161"/>
      <c r="F109" s="161"/>
      <c r="G109" s="161"/>
      <c r="H109" s="161"/>
      <c r="I109" s="161"/>
      <c r="J109" s="161"/>
      <c r="K109" s="161"/>
      <c r="L109" s="36"/>
      <c r="M109" s="37"/>
      <c r="N109" s="120">
        <f>N108+N96+N86+N83+N70+N57+N54+N45+N35</f>
        <v>286202.43289506796</v>
      </c>
    </row>
    <row r="110" spans="1:14" ht="19.899999999999999" customHeight="1" x14ac:dyDescent="0.25">
      <c r="A110" s="179" t="s">
        <v>188</v>
      </c>
      <c r="B110" s="180"/>
      <c r="C110" s="180"/>
      <c r="D110" s="180"/>
      <c r="E110" s="181"/>
      <c r="F110" s="5"/>
      <c r="G110" s="5"/>
      <c r="H110" s="5"/>
      <c r="I110" s="5"/>
      <c r="J110" s="5"/>
      <c r="K110" s="5"/>
      <c r="L110" s="36"/>
      <c r="M110" s="37"/>
      <c r="N110" s="38"/>
    </row>
    <row r="111" spans="1:14" ht="16.899999999999999" customHeight="1" x14ac:dyDescent="0.25">
      <c r="A111" s="4">
        <v>10</v>
      </c>
      <c r="B111" s="5" t="s">
        <v>68</v>
      </c>
      <c r="C111" s="161" t="s">
        <v>69</v>
      </c>
      <c r="D111" s="161"/>
      <c r="E111" s="161"/>
      <c r="F111" s="6" t="s">
        <v>70</v>
      </c>
      <c r="G111" s="9">
        <v>8.1900000000000001E-2</v>
      </c>
      <c r="H111" s="8">
        <v>1</v>
      </c>
      <c r="I111" s="9">
        <v>8.1900000000000001E-2</v>
      </c>
      <c r="J111" s="10"/>
      <c r="K111" s="7"/>
      <c r="L111" s="10"/>
      <c r="M111" s="7"/>
      <c r="N111" s="10"/>
    </row>
    <row r="112" spans="1:14" x14ac:dyDescent="0.25">
      <c r="A112" s="13"/>
      <c r="B112" s="14"/>
      <c r="C112" s="157" t="s">
        <v>334</v>
      </c>
      <c r="D112" s="157"/>
      <c r="E112" s="157"/>
      <c r="F112" s="157"/>
      <c r="G112" s="157"/>
      <c r="H112" s="157"/>
      <c r="I112" s="157"/>
      <c r="J112" s="157"/>
      <c r="K112" s="157"/>
      <c r="L112" s="157"/>
      <c r="M112" s="157"/>
      <c r="N112" s="157"/>
    </row>
    <row r="113" spans="1:14" x14ac:dyDescent="0.25">
      <c r="A113" s="12"/>
      <c r="B113" s="16">
        <v>1</v>
      </c>
      <c r="C113" s="157" t="s">
        <v>1</v>
      </c>
      <c r="D113" s="157"/>
      <c r="E113" s="157"/>
      <c r="F113" s="13"/>
      <c r="G113" s="17"/>
      <c r="H113" s="17"/>
      <c r="I113" s="17"/>
      <c r="J113" s="20">
        <v>1053</v>
      </c>
      <c r="K113" s="17"/>
      <c r="L113" s="18">
        <f>I111*J113</f>
        <v>86.240700000000004</v>
      </c>
      <c r="M113" s="19">
        <v>39.96</v>
      </c>
      <c r="N113" s="20">
        <f>L113*M113</f>
        <v>3446.1783720000003</v>
      </c>
    </row>
    <row r="114" spans="1:14" x14ac:dyDescent="0.25">
      <c r="A114" s="12"/>
      <c r="B114" s="16">
        <v>2</v>
      </c>
      <c r="C114" s="157" t="s">
        <v>3</v>
      </c>
      <c r="D114" s="157"/>
      <c r="E114" s="157"/>
      <c r="F114" s="13"/>
      <c r="G114" s="17"/>
      <c r="H114" s="17"/>
      <c r="I114" s="17"/>
      <c r="J114" s="20">
        <v>1566.06</v>
      </c>
      <c r="K114" s="17"/>
      <c r="L114" s="18">
        <f>I111*J114</f>
        <v>128.26031399999999</v>
      </c>
      <c r="M114" s="19">
        <v>14.82</v>
      </c>
      <c r="N114" s="20">
        <f>L114*M114</f>
        <v>1900.8178534799999</v>
      </c>
    </row>
    <row r="115" spans="1:14" x14ac:dyDescent="0.25">
      <c r="A115" s="12"/>
      <c r="B115" s="16">
        <v>3</v>
      </c>
      <c r="C115" s="157" t="s">
        <v>5</v>
      </c>
      <c r="D115" s="157"/>
      <c r="E115" s="157"/>
      <c r="F115" s="13"/>
      <c r="G115" s="17"/>
      <c r="H115" s="17"/>
      <c r="I115" s="17"/>
      <c r="J115" s="18">
        <v>244.39</v>
      </c>
      <c r="K115" s="17"/>
      <c r="L115" s="18">
        <f>I111*J115</f>
        <v>20.015540999999999</v>
      </c>
      <c r="M115" s="19">
        <v>39.96</v>
      </c>
      <c r="N115" s="18">
        <f>L115*M115</f>
        <v>799.82101835999993</v>
      </c>
    </row>
    <row r="116" spans="1:14" x14ac:dyDescent="0.25">
      <c r="A116" s="12"/>
      <c r="B116" s="16">
        <v>4</v>
      </c>
      <c r="C116" s="157" t="s">
        <v>7</v>
      </c>
      <c r="D116" s="157"/>
      <c r="E116" s="157"/>
      <c r="F116" s="13"/>
      <c r="G116" s="17"/>
      <c r="H116" s="17"/>
      <c r="I116" s="17"/>
      <c r="J116" s="18">
        <v>909.27</v>
      </c>
      <c r="K116" s="17"/>
      <c r="L116" s="18">
        <f>I111*J116</f>
        <v>74.469212999999996</v>
      </c>
      <c r="M116" s="19">
        <v>11.36</v>
      </c>
      <c r="N116" s="18">
        <f>L116*I111</f>
        <v>6.0990285446999994</v>
      </c>
    </row>
    <row r="117" spans="1:14" ht="14.45" customHeight="1" x14ac:dyDescent="0.25">
      <c r="A117" s="21"/>
      <c r="B117" s="21"/>
      <c r="C117" s="157" t="s">
        <v>8</v>
      </c>
      <c r="D117" s="157"/>
      <c r="E117" s="157"/>
      <c r="F117" s="13" t="s">
        <v>9</v>
      </c>
      <c r="G117" s="24">
        <v>135</v>
      </c>
      <c r="H117" s="17"/>
      <c r="I117" s="22">
        <v>14.659784999999999</v>
      </c>
      <c r="J117" s="23"/>
      <c r="K117" s="17"/>
      <c r="L117" s="23"/>
      <c r="M117" s="17"/>
      <c r="N117" s="23"/>
    </row>
    <row r="118" spans="1:14" x14ac:dyDescent="0.25">
      <c r="A118" s="21"/>
      <c r="B118" s="21"/>
      <c r="C118" s="157" t="s">
        <v>10</v>
      </c>
      <c r="D118" s="157"/>
      <c r="E118" s="157"/>
      <c r="F118" s="13" t="s">
        <v>9</v>
      </c>
      <c r="G118" s="19">
        <v>18.12</v>
      </c>
      <c r="H118" s="17"/>
      <c r="I118" s="40">
        <v>1.9676689000000001</v>
      </c>
      <c r="J118" s="23"/>
      <c r="K118" s="17"/>
      <c r="L118" s="23"/>
      <c r="M118" s="17"/>
      <c r="N118" s="23"/>
    </row>
    <row r="119" spans="1:14" ht="18" customHeight="1" x14ac:dyDescent="0.25">
      <c r="A119" s="12"/>
      <c r="B119" s="21"/>
      <c r="C119" s="157" t="s">
        <v>11</v>
      </c>
      <c r="D119" s="157"/>
      <c r="E119" s="157"/>
      <c r="F119" s="13"/>
      <c r="G119" s="17"/>
      <c r="H119" s="17"/>
      <c r="I119" s="17"/>
      <c r="J119" s="20">
        <v>3528.33</v>
      </c>
      <c r="K119" s="17"/>
      <c r="L119" s="18">
        <f>L113+L114+L116</f>
        <v>288.97022700000002</v>
      </c>
      <c r="M119" s="17"/>
      <c r="N119" s="20">
        <f>N113+N114+N116</f>
        <v>5353.0952540246999</v>
      </c>
    </row>
    <row r="120" spans="1:14" ht="17.45" customHeight="1" x14ac:dyDescent="0.25">
      <c r="A120" s="21"/>
      <c r="B120" s="21"/>
      <c r="C120" s="157" t="s">
        <v>12</v>
      </c>
      <c r="D120" s="157"/>
      <c r="E120" s="157"/>
      <c r="F120" s="13"/>
      <c r="G120" s="17"/>
      <c r="H120" s="17"/>
      <c r="I120" s="17"/>
      <c r="J120" s="23"/>
      <c r="K120" s="17"/>
      <c r="L120" s="18">
        <f>L113+L115</f>
        <v>106.256241</v>
      </c>
      <c r="M120" s="17"/>
      <c r="N120" s="20">
        <f>N113+N115</f>
        <v>4245.9993903600007</v>
      </c>
    </row>
    <row r="121" spans="1:14" ht="42.6" customHeight="1" x14ac:dyDescent="0.25">
      <c r="A121" s="21"/>
      <c r="B121" s="21" t="s">
        <v>13</v>
      </c>
      <c r="C121" s="157" t="s">
        <v>14</v>
      </c>
      <c r="D121" s="157"/>
      <c r="E121" s="157"/>
      <c r="F121" s="13" t="s">
        <v>15</v>
      </c>
      <c r="G121" s="24">
        <v>102</v>
      </c>
      <c r="H121" s="17"/>
      <c r="I121" s="24">
        <v>102</v>
      </c>
      <c r="J121" s="23"/>
      <c r="K121" s="17"/>
      <c r="L121" s="18">
        <f>L120*I121/100</f>
        <v>108.38136582000001</v>
      </c>
      <c r="M121" s="17"/>
      <c r="N121" s="20">
        <f>N120*I121/100</f>
        <v>4330.9193781672002</v>
      </c>
    </row>
    <row r="122" spans="1:14" ht="43.15" customHeight="1" x14ac:dyDescent="0.25">
      <c r="A122" s="21"/>
      <c r="B122" s="21" t="s">
        <v>16</v>
      </c>
      <c r="C122" s="157" t="s">
        <v>17</v>
      </c>
      <c r="D122" s="157"/>
      <c r="E122" s="157"/>
      <c r="F122" s="13" t="s">
        <v>15</v>
      </c>
      <c r="G122" s="24">
        <v>58</v>
      </c>
      <c r="H122" s="17"/>
      <c r="I122" s="24">
        <v>58</v>
      </c>
      <c r="J122" s="23"/>
      <c r="K122" s="17"/>
      <c r="L122" s="18">
        <f>L120*I122/100</f>
        <v>61.628619780000001</v>
      </c>
      <c r="M122" s="17"/>
      <c r="N122" s="20">
        <f>N120*I122/100</f>
        <v>2462.6796464088002</v>
      </c>
    </row>
    <row r="123" spans="1:14" ht="14.45" customHeight="1" x14ac:dyDescent="0.25">
      <c r="A123" s="6"/>
      <c r="B123" s="5"/>
      <c r="C123" s="161" t="s">
        <v>18</v>
      </c>
      <c r="D123" s="161"/>
      <c r="E123" s="161"/>
      <c r="F123" s="6"/>
      <c r="G123" s="7"/>
      <c r="H123" s="7"/>
      <c r="I123" s="7"/>
      <c r="J123" s="10"/>
      <c r="K123" s="7"/>
      <c r="L123" s="32">
        <f>L119+L121+L122</f>
        <v>458.98021260000007</v>
      </c>
      <c r="M123" s="17"/>
      <c r="N123" s="26">
        <f>N119+N121+N122</f>
        <v>12146.6942786007</v>
      </c>
    </row>
    <row r="124" spans="1:14" ht="33" customHeight="1" x14ac:dyDescent="0.25">
      <c r="A124" s="4">
        <v>11</v>
      </c>
      <c r="B124" s="5" t="s">
        <v>71</v>
      </c>
      <c r="C124" s="161" t="s">
        <v>72</v>
      </c>
      <c r="D124" s="161"/>
      <c r="E124" s="161"/>
      <c r="F124" s="6" t="s">
        <v>19</v>
      </c>
      <c r="G124" s="7">
        <v>8.3539999999999992</v>
      </c>
      <c r="H124" s="8">
        <v>1</v>
      </c>
      <c r="I124" s="33">
        <v>8.3539999999999992</v>
      </c>
      <c r="J124" s="32">
        <v>560</v>
      </c>
      <c r="K124" s="7"/>
      <c r="L124" s="26">
        <f>I124*J124</f>
        <v>4678.24</v>
      </c>
      <c r="M124" s="33">
        <v>11.36</v>
      </c>
      <c r="N124" s="26">
        <f>L124*M124</f>
        <v>53144.806399999994</v>
      </c>
    </row>
    <row r="125" spans="1:14" x14ac:dyDescent="0.25">
      <c r="A125" s="6"/>
      <c r="B125" s="5"/>
      <c r="C125" s="157" t="s">
        <v>73</v>
      </c>
      <c r="D125" s="157"/>
      <c r="E125" s="157"/>
      <c r="F125" s="157"/>
      <c r="G125" s="157"/>
      <c r="H125" s="157"/>
      <c r="I125" s="157"/>
      <c r="J125" s="157"/>
      <c r="K125" s="157"/>
      <c r="L125" s="157"/>
      <c r="M125" s="157"/>
      <c r="N125" s="157"/>
    </row>
    <row r="126" spans="1:14" x14ac:dyDescent="0.25">
      <c r="A126" s="6"/>
      <c r="B126" s="5"/>
      <c r="C126" s="161" t="s">
        <v>18</v>
      </c>
      <c r="D126" s="161"/>
      <c r="E126" s="161"/>
      <c r="F126" s="6"/>
      <c r="G126" s="7"/>
      <c r="H126" s="7"/>
      <c r="I126" s="7"/>
      <c r="J126" s="10"/>
      <c r="K126" s="7"/>
      <c r="L126" s="26">
        <f>L124</f>
        <v>4678.24</v>
      </c>
      <c r="M126" s="17"/>
      <c r="N126" s="26">
        <f>N124</f>
        <v>53144.806399999994</v>
      </c>
    </row>
    <row r="127" spans="1:14" ht="43.9" customHeight="1" x14ac:dyDescent="0.25">
      <c r="A127" s="4">
        <v>12</v>
      </c>
      <c r="B127" s="5" t="s">
        <v>74</v>
      </c>
      <c r="C127" s="161" t="s">
        <v>75</v>
      </c>
      <c r="D127" s="161"/>
      <c r="E127" s="161"/>
      <c r="F127" s="6" t="s">
        <v>70</v>
      </c>
      <c r="G127" s="7">
        <v>0.25740000000000002</v>
      </c>
      <c r="H127" s="8">
        <v>1</v>
      </c>
      <c r="I127" s="39">
        <v>0.25740000000000002</v>
      </c>
      <c r="J127" s="10"/>
      <c r="K127" s="7"/>
      <c r="L127" s="10"/>
      <c r="M127" s="7"/>
      <c r="N127" s="10"/>
    </row>
    <row r="128" spans="1:14" ht="14.45" customHeight="1" x14ac:dyDescent="0.25">
      <c r="A128" s="13"/>
      <c r="B128" s="14"/>
      <c r="C128" s="157" t="s">
        <v>335</v>
      </c>
      <c r="D128" s="157"/>
      <c r="E128" s="157"/>
      <c r="F128" s="157"/>
      <c r="G128" s="157"/>
      <c r="H128" s="157"/>
      <c r="I128" s="157"/>
      <c r="J128" s="157"/>
      <c r="K128" s="157"/>
      <c r="L128" s="157"/>
      <c r="M128" s="157"/>
      <c r="N128" s="157"/>
    </row>
    <row r="129" spans="1:14" ht="14.45" customHeight="1" x14ac:dyDescent="0.25">
      <c r="A129" s="12"/>
      <c r="B129" s="16">
        <v>1</v>
      </c>
      <c r="C129" s="157" t="s">
        <v>1</v>
      </c>
      <c r="D129" s="157"/>
      <c r="E129" s="157"/>
      <c r="F129" s="13"/>
      <c r="G129" s="17"/>
      <c r="H129" s="17"/>
      <c r="I129" s="17"/>
      <c r="J129" s="20">
        <v>11740.6</v>
      </c>
      <c r="K129" s="17"/>
      <c r="L129" s="20">
        <f>I127*J129</f>
        <v>3022.0304400000005</v>
      </c>
      <c r="M129" s="19">
        <v>39.96</v>
      </c>
      <c r="N129" s="20">
        <f>L129*M129</f>
        <v>120760.33638240003</v>
      </c>
    </row>
    <row r="130" spans="1:14" x14ac:dyDescent="0.25">
      <c r="A130" s="12"/>
      <c r="B130" s="16">
        <v>2</v>
      </c>
      <c r="C130" s="157" t="s">
        <v>3</v>
      </c>
      <c r="D130" s="157"/>
      <c r="E130" s="157"/>
      <c r="F130" s="13"/>
      <c r="G130" s="17"/>
      <c r="H130" s="17"/>
      <c r="I130" s="17"/>
      <c r="J130" s="20">
        <v>13693.92</v>
      </c>
      <c r="K130" s="17"/>
      <c r="L130" s="20">
        <f>I127*J130</f>
        <v>3524.815008</v>
      </c>
      <c r="M130" s="19">
        <v>14.82</v>
      </c>
      <c r="N130" s="20">
        <f>L130*M130</f>
        <v>52237.758418559999</v>
      </c>
    </row>
    <row r="131" spans="1:14" x14ac:dyDescent="0.25">
      <c r="A131" s="12"/>
      <c r="B131" s="16">
        <v>3</v>
      </c>
      <c r="C131" s="157" t="s">
        <v>5</v>
      </c>
      <c r="D131" s="157"/>
      <c r="E131" s="157"/>
      <c r="F131" s="13"/>
      <c r="G131" s="17"/>
      <c r="H131" s="17"/>
      <c r="I131" s="17"/>
      <c r="J131" s="20">
        <v>1884.46</v>
      </c>
      <c r="K131" s="17"/>
      <c r="L131" s="18">
        <f>I127*J131</f>
        <v>485.06000400000005</v>
      </c>
      <c r="M131" s="19">
        <v>39.96</v>
      </c>
      <c r="N131" s="20">
        <f>L131*M131</f>
        <v>19382.997759840004</v>
      </c>
    </row>
    <row r="132" spans="1:14" ht="14.45" customHeight="1" x14ac:dyDescent="0.25">
      <c r="A132" s="12"/>
      <c r="B132" s="16">
        <v>4</v>
      </c>
      <c r="C132" s="157" t="s">
        <v>7</v>
      </c>
      <c r="D132" s="157"/>
      <c r="E132" s="157"/>
      <c r="F132" s="13"/>
      <c r="G132" s="17"/>
      <c r="H132" s="17"/>
      <c r="I132" s="17"/>
      <c r="J132" s="20">
        <v>6821.32</v>
      </c>
      <c r="K132" s="17"/>
      <c r="L132" s="20">
        <f>I127*J132</f>
        <v>1755.8077680000001</v>
      </c>
      <c r="M132" s="19">
        <v>11.36</v>
      </c>
      <c r="N132" s="20">
        <f>L132*M132</f>
        <v>19945.97624448</v>
      </c>
    </row>
    <row r="133" spans="1:14" ht="14.45" customHeight="1" x14ac:dyDescent="0.25">
      <c r="A133" s="21"/>
      <c r="B133" s="21"/>
      <c r="C133" s="157" t="s">
        <v>8</v>
      </c>
      <c r="D133" s="157"/>
      <c r="E133" s="157"/>
      <c r="F133" s="13" t="s">
        <v>9</v>
      </c>
      <c r="G133" s="24">
        <v>1249</v>
      </c>
      <c r="H133" s="17"/>
      <c r="I133" s="31">
        <v>426.26621399999999</v>
      </c>
      <c r="J133" s="23"/>
      <c r="K133" s="17"/>
      <c r="L133" s="23"/>
      <c r="M133" s="17"/>
      <c r="N133" s="23"/>
    </row>
    <row r="134" spans="1:14" x14ac:dyDescent="0.25">
      <c r="A134" s="21"/>
      <c r="B134" s="21"/>
      <c r="C134" s="157" t="s">
        <v>10</v>
      </c>
      <c r="D134" s="157"/>
      <c r="E134" s="157"/>
      <c r="F134" s="13" t="s">
        <v>9</v>
      </c>
      <c r="G134" s="19">
        <v>140.18</v>
      </c>
      <c r="H134" s="17"/>
      <c r="I134" s="22">
        <v>47.841471499999997</v>
      </c>
      <c r="J134" s="23"/>
      <c r="K134" s="17"/>
      <c r="L134" s="23"/>
      <c r="M134" s="17"/>
      <c r="N134" s="23"/>
    </row>
    <row r="135" spans="1:14" ht="14.45" customHeight="1" x14ac:dyDescent="0.25">
      <c r="A135" s="12"/>
      <c r="B135" s="21"/>
      <c r="C135" s="157" t="s">
        <v>11</v>
      </c>
      <c r="D135" s="157"/>
      <c r="E135" s="157"/>
      <c r="F135" s="13"/>
      <c r="G135" s="17"/>
      <c r="H135" s="17"/>
      <c r="I135" s="17"/>
      <c r="J135" s="20">
        <v>32255.84</v>
      </c>
      <c r="K135" s="17"/>
      <c r="L135" s="20">
        <f>L129+L130+L132</f>
        <v>8302.6532160000006</v>
      </c>
      <c r="M135" s="17"/>
      <c r="N135" s="20">
        <f>N129+N130+N132</f>
        <v>192944.07104544004</v>
      </c>
    </row>
    <row r="136" spans="1:14" x14ac:dyDescent="0.25">
      <c r="A136" s="21"/>
      <c r="B136" s="21"/>
      <c r="C136" s="157" t="s">
        <v>12</v>
      </c>
      <c r="D136" s="157"/>
      <c r="E136" s="157"/>
      <c r="F136" s="13"/>
      <c r="G136" s="17"/>
      <c r="H136" s="17"/>
      <c r="I136" s="17"/>
      <c r="J136" s="23"/>
      <c r="K136" s="17"/>
      <c r="L136" s="20">
        <f>L129+L131</f>
        <v>3507.0904440000004</v>
      </c>
      <c r="M136" s="17"/>
      <c r="N136" s="20">
        <f>N129+N131</f>
        <v>140143.33414224003</v>
      </c>
    </row>
    <row r="137" spans="1:14" ht="30" customHeight="1" x14ac:dyDescent="0.25">
      <c r="A137" s="21"/>
      <c r="B137" s="21" t="s">
        <v>13</v>
      </c>
      <c r="C137" s="157" t="s">
        <v>14</v>
      </c>
      <c r="D137" s="157"/>
      <c r="E137" s="157"/>
      <c r="F137" s="13" t="s">
        <v>15</v>
      </c>
      <c r="G137" s="24">
        <v>102</v>
      </c>
      <c r="H137" s="17"/>
      <c r="I137" s="24">
        <v>102</v>
      </c>
      <c r="J137" s="23"/>
      <c r="K137" s="17"/>
      <c r="L137" s="20">
        <f>L136*I137/100</f>
        <v>3577.23225288</v>
      </c>
      <c r="M137" s="17"/>
      <c r="N137" s="20">
        <f>N136*I137/100</f>
        <v>142946.20082508482</v>
      </c>
    </row>
    <row r="138" spans="1:14" ht="28.9" customHeight="1" x14ac:dyDescent="0.25">
      <c r="A138" s="21"/>
      <c r="B138" s="21" t="s">
        <v>16</v>
      </c>
      <c r="C138" s="157" t="s">
        <v>17</v>
      </c>
      <c r="D138" s="157"/>
      <c r="E138" s="157"/>
      <c r="F138" s="13" t="s">
        <v>15</v>
      </c>
      <c r="G138" s="24">
        <v>58</v>
      </c>
      <c r="H138" s="17"/>
      <c r="I138" s="24">
        <v>58</v>
      </c>
      <c r="J138" s="23"/>
      <c r="K138" s="17"/>
      <c r="L138" s="20">
        <f>L136*I138/100</f>
        <v>2034.1124575200001</v>
      </c>
      <c r="M138" s="17"/>
      <c r="N138" s="20">
        <f>N136*I138/100</f>
        <v>81283.133802499215</v>
      </c>
    </row>
    <row r="139" spans="1:14" ht="14.45" customHeight="1" x14ac:dyDescent="0.25">
      <c r="A139" s="6"/>
      <c r="B139" s="5"/>
      <c r="C139" s="161" t="s">
        <v>18</v>
      </c>
      <c r="D139" s="161"/>
      <c r="E139" s="161"/>
      <c r="F139" s="6"/>
      <c r="G139" s="7"/>
      <c r="H139" s="7"/>
      <c r="I139" s="7"/>
      <c r="J139" s="10"/>
      <c r="K139" s="7"/>
      <c r="L139" s="26">
        <f>L135+L137+L138</f>
        <v>13913.997926399999</v>
      </c>
      <c r="M139" s="17"/>
      <c r="N139" s="26">
        <f>N135+N137+N138</f>
        <v>417173.40567302407</v>
      </c>
    </row>
    <row r="140" spans="1:14" ht="29.45" customHeight="1" x14ac:dyDescent="0.25">
      <c r="A140" s="4">
        <v>13</v>
      </c>
      <c r="B140" s="5" t="s">
        <v>20</v>
      </c>
      <c r="C140" s="161" t="s">
        <v>149</v>
      </c>
      <c r="D140" s="161"/>
      <c r="E140" s="161"/>
      <c r="F140" s="6" t="s">
        <v>19</v>
      </c>
      <c r="G140" s="7">
        <v>26.25</v>
      </c>
      <c r="H140" s="8">
        <v>1</v>
      </c>
      <c r="I140" s="41">
        <v>26.25</v>
      </c>
      <c r="J140" s="32">
        <v>725.69</v>
      </c>
      <c r="K140" s="7"/>
      <c r="L140" s="26">
        <f>I140*J140</f>
        <v>19049.362500000003</v>
      </c>
      <c r="M140" s="33">
        <v>11.36</v>
      </c>
      <c r="N140" s="26">
        <f>L140*M140</f>
        <v>216400.75800000003</v>
      </c>
    </row>
    <row r="141" spans="1:14" ht="14.45" customHeight="1" x14ac:dyDescent="0.25">
      <c r="A141" s="6"/>
      <c r="B141" s="5"/>
      <c r="C141" s="157" t="s">
        <v>21</v>
      </c>
      <c r="D141" s="157"/>
      <c r="E141" s="157"/>
      <c r="F141" s="157"/>
      <c r="G141" s="157"/>
      <c r="H141" s="157"/>
      <c r="I141" s="157"/>
      <c r="J141" s="157"/>
      <c r="K141" s="157"/>
      <c r="L141" s="157"/>
      <c r="M141" s="157"/>
      <c r="N141" s="157"/>
    </row>
    <row r="142" spans="1:14" ht="14.45" customHeight="1" x14ac:dyDescent="0.25">
      <c r="A142" s="6"/>
      <c r="B142" s="5"/>
      <c r="C142" s="161" t="s">
        <v>18</v>
      </c>
      <c r="D142" s="161"/>
      <c r="E142" s="161"/>
      <c r="F142" s="6"/>
      <c r="G142" s="7"/>
      <c r="H142" s="7"/>
      <c r="I142" s="7"/>
      <c r="J142" s="10"/>
      <c r="K142" s="7"/>
      <c r="L142" s="26">
        <f>L140</f>
        <v>19049.362500000003</v>
      </c>
      <c r="M142" s="17"/>
      <c r="N142" s="26">
        <f>N140</f>
        <v>216400.75800000003</v>
      </c>
    </row>
    <row r="143" spans="1:14" ht="29.45" customHeight="1" x14ac:dyDescent="0.25">
      <c r="A143" s="4">
        <v>14</v>
      </c>
      <c r="B143" s="5" t="s">
        <v>22</v>
      </c>
      <c r="C143" s="161" t="s">
        <v>23</v>
      </c>
      <c r="D143" s="161"/>
      <c r="E143" s="161"/>
      <c r="F143" s="6" t="s">
        <v>24</v>
      </c>
      <c r="G143" s="7">
        <v>1.404E-2</v>
      </c>
      <c r="H143" s="8">
        <v>1</v>
      </c>
      <c r="I143" s="39">
        <v>1.404E-2</v>
      </c>
      <c r="J143" s="26">
        <v>7418.82</v>
      </c>
      <c r="K143" s="7"/>
      <c r="L143" s="32">
        <f>I143*J143</f>
        <v>104.1602328</v>
      </c>
      <c r="M143" s="33">
        <v>11.36</v>
      </c>
      <c r="N143" s="26">
        <f>L143*M143</f>
        <v>1183.260244608</v>
      </c>
    </row>
    <row r="144" spans="1:14" ht="14.45" customHeight="1" x14ac:dyDescent="0.25">
      <c r="A144" s="6"/>
      <c r="B144" s="5"/>
      <c r="C144" s="157" t="s">
        <v>21</v>
      </c>
      <c r="D144" s="157"/>
      <c r="E144" s="157"/>
      <c r="F144" s="157"/>
      <c r="G144" s="157"/>
      <c r="H144" s="157"/>
      <c r="I144" s="157"/>
      <c r="J144" s="157"/>
      <c r="K144" s="157"/>
      <c r="L144" s="157"/>
      <c r="M144" s="157"/>
      <c r="N144" s="157"/>
    </row>
    <row r="145" spans="1:14" ht="14.45" customHeight="1" x14ac:dyDescent="0.25">
      <c r="A145" s="13"/>
      <c r="B145" s="14"/>
      <c r="C145" s="157" t="s">
        <v>336</v>
      </c>
      <c r="D145" s="157"/>
      <c r="E145" s="157"/>
      <c r="F145" s="157"/>
      <c r="G145" s="157"/>
      <c r="H145" s="157"/>
      <c r="I145" s="157"/>
      <c r="J145" s="157"/>
      <c r="K145" s="157"/>
      <c r="L145" s="157"/>
      <c r="M145" s="157"/>
      <c r="N145" s="157"/>
    </row>
    <row r="146" spans="1:14" x14ac:dyDescent="0.25">
      <c r="A146" s="6"/>
      <c r="B146" s="5"/>
      <c r="C146" s="161" t="s">
        <v>18</v>
      </c>
      <c r="D146" s="161"/>
      <c r="E146" s="161"/>
      <c r="F146" s="6"/>
      <c r="G146" s="7"/>
      <c r="H146" s="7"/>
      <c r="I146" s="7"/>
      <c r="J146" s="10"/>
      <c r="K146" s="7"/>
      <c r="L146" s="32">
        <f>L143</f>
        <v>104.1602328</v>
      </c>
      <c r="M146" s="17"/>
      <c r="N146" s="26">
        <f>N143</f>
        <v>1183.260244608</v>
      </c>
    </row>
    <row r="147" spans="1:14" ht="31.15" customHeight="1" x14ac:dyDescent="0.25">
      <c r="A147" s="4">
        <v>15</v>
      </c>
      <c r="B147" s="5" t="s">
        <v>25</v>
      </c>
      <c r="C147" s="161" t="s">
        <v>26</v>
      </c>
      <c r="D147" s="161"/>
      <c r="E147" s="161"/>
      <c r="F147" s="6" t="s">
        <v>24</v>
      </c>
      <c r="G147" s="7">
        <v>0.156</v>
      </c>
      <c r="H147" s="8">
        <v>1</v>
      </c>
      <c r="I147" s="41">
        <v>0.156</v>
      </c>
      <c r="J147" s="26">
        <v>6726.18</v>
      </c>
      <c r="K147" s="7"/>
      <c r="L147" s="26">
        <f>I147*J147</f>
        <v>1049.2840800000001</v>
      </c>
      <c r="M147" s="33">
        <v>11.36</v>
      </c>
      <c r="N147" s="26">
        <f>L147*M147</f>
        <v>11919.8671488</v>
      </c>
    </row>
    <row r="148" spans="1:14" x14ac:dyDescent="0.25">
      <c r="A148" s="6"/>
      <c r="B148" s="5"/>
      <c r="C148" s="157" t="s">
        <v>21</v>
      </c>
      <c r="D148" s="157"/>
      <c r="E148" s="157"/>
      <c r="F148" s="157"/>
      <c r="G148" s="157"/>
      <c r="H148" s="157"/>
      <c r="I148" s="157"/>
      <c r="J148" s="157"/>
      <c r="K148" s="157"/>
      <c r="L148" s="157"/>
      <c r="M148" s="157"/>
      <c r="N148" s="157"/>
    </row>
    <row r="149" spans="1:14" x14ac:dyDescent="0.25">
      <c r="A149" s="13"/>
      <c r="B149" s="14"/>
      <c r="C149" s="157" t="s">
        <v>337</v>
      </c>
      <c r="D149" s="157"/>
      <c r="E149" s="157"/>
      <c r="F149" s="157"/>
      <c r="G149" s="157"/>
      <c r="H149" s="157"/>
      <c r="I149" s="157"/>
      <c r="J149" s="157"/>
      <c r="K149" s="157"/>
      <c r="L149" s="157"/>
      <c r="M149" s="157"/>
      <c r="N149" s="157"/>
    </row>
    <row r="150" spans="1:14" ht="14.45" customHeight="1" x14ac:dyDescent="0.25">
      <c r="A150" s="6"/>
      <c r="B150" s="5"/>
      <c r="C150" s="161" t="s">
        <v>18</v>
      </c>
      <c r="D150" s="161"/>
      <c r="E150" s="161"/>
      <c r="F150" s="6"/>
      <c r="G150" s="7"/>
      <c r="H150" s="7"/>
      <c r="I150" s="7"/>
      <c r="J150" s="10"/>
      <c r="K150" s="7"/>
      <c r="L150" s="26">
        <f>L147</f>
        <v>1049.2840800000001</v>
      </c>
      <c r="M150" s="17"/>
      <c r="N150" s="26">
        <f>N147</f>
        <v>11919.8671488</v>
      </c>
    </row>
    <row r="151" spans="1:14" ht="42.6" customHeight="1" x14ac:dyDescent="0.25">
      <c r="A151" s="4">
        <v>16</v>
      </c>
      <c r="B151" s="5" t="s">
        <v>27</v>
      </c>
      <c r="C151" s="161" t="s">
        <v>28</v>
      </c>
      <c r="D151" s="161"/>
      <c r="E151" s="161"/>
      <c r="F151" s="6" t="s">
        <v>24</v>
      </c>
      <c r="G151" s="7">
        <v>0.58499999999999996</v>
      </c>
      <c r="H151" s="8">
        <v>1</v>
      </c>
      <c r="I151" s="27">
        <v>0.58499999999999996</v>
      </c>
      <c r="J151" s="26">
        <v>7956.21</v>
      </c>
      <c r="K151" s="7"/>
      <c r="L151" s="26">
        <f>I151*J151</f>
        <v>4654.38285</v>
      </c>
      <c r="M151" s="33">
        <v>11.36</v>
      </c>
      <c r="N151" s="26">
        <f>L151*M151</f>
        <v>52873.789175999998</v>
      </c>
    </row>
    <row r="152" spans="1:14" x14ac:dyDescent="0.25">
      <c r="A152" s="6"/>
      <c r="B152" s="5"/>
      <c r="C152" s="157" t="s">
        <v>21</v>
      </c>
      <c r="D152" s="157"/>
      <c r="E152" s="157"/>
      <c r="F152" s="157"/>
      <c r="G152" s="157"/>
      <c r="H152" s="157"/>
      <c r="I152" s="157"/>
      <c r="J152" s="157"/>
      <c r="K152" s="157"/>
      <c r="L152" s="157"/>
      <c r="M152" s="157"/>
      <c r="N152" s="157"/>
    </row>
    <row r="153" spans="1:14" ht="14.45" customHeight="1" x14ac:dyDescent="0.25">
      <c r="A153" s="13"/>
      <c r="B153" s="14"/>
      <c r="C153" s="157" t="s">
        <v>338</v>
      </c>
      <c r="D153" s="157"/>
      <c r="E153" s="157"/>
      <c r="F153" s="157"/>
      <c r="G153" s="157"/>
      <c r="H153" s="157"/>
      <c r="I153" s="157"/>
      <c r="J153" s="157"/>
      <c r="K153" s="157"/>
      <c r="L153" s="157"/>
      <c r="M153" s="157"/>
      <c r="N153" s="157"/>
    </row>
    <row r="154" spans="1:14" x14ac:dyDescent="0.25">
      <c r="A154" s="6"/>
      <c r="B154" s="5"/>
      <c r="C154" s="161" t="s">
        <v>18</v>
      </c>
      <c r="D154" s="161"/>
      <c r="E154" s="161"/>
      <c r="F154" s="6"/>
      <c r="G154" s="7"/>
      <c r="H154" s="7"/>
      <c r="I154" s="7"/>
      <c r="J154" s="10"/>
      <c r="K154" s="7"/>
      <c r="L154" s="26">
        <f>L151</f>
        <v>4654.38285</v>
      </c>
      <c r="M154" s="17"/>
      <c r="N154" s="26">
        <f>N151</f>
        <v>52873.789175999998</v>
      </c>
    </row>
    <row r="155" spans="1:14" ht="42.75" x14ac:dyDescent="0.25">
      <c r="A155" s="4">
        <v>17</v>
      </c>
      <c r="B155" s="5" t="s">
        <v>30</v>
      </c>
      <c r="C155" s="161" t="s">
        <v>31</v>
      </c>
      <c r="D155" s="161"/>
      <c r="E155" s="161"/>
      <c r="F155" s="6" t="s">
        <v>24</v>
      </c>
      <c r="G155" s="7">
        <v>1.3903000000000001</v>
      </c>
      <c r="H155" s="8">
        <v>1</v>
      </c>
      <c r="I155" s="39">
        <v>1.3903000000000001</v>
      </c>
      <c r="J155" s="26">
        <v>8014.15</v>
      </c>
      <c r="K155" s="7"/>
      <c r="L155" s="26">
        <f>I155*J155</f>
        <v>11142.072744999999</v>
      </c>
      <c r="M155" s="33">
        <v>11.36</v>
      </c>
      <c r="N155" s="26">
        <f>L155*M155</f>
        <v>126573.94638319999</v>
      </c>
    </row>
    <row r="156" spans="1:14" ht="16.149999999999999" customHeight="1" x14ac:dyDescent="0.25">
      <c r="A156" s="6"/>
      <c r="B156" s="5"/>
      <c r="C156" s="157" t="s">
        <v>21</v>
      </c>
      <c r="D156" s="157"/>
      <c r="E156" s="157"/>
      <c r="F156" s="157"/>
      <c r="G156" s="157"/>
      <c r="H156" s="157"/>
      <c r="I156" s="157"/>
      <c r="J156" s="157"/>
      <c r="K156" s="157"/>
      <c r="L156" s="157"/>
      <c r="M156" s="157"/>
      <c r="N156" s="157"/>
    </row>
    <row r="157" spans="1:14" ht="15" customHeight="1" x14ac:dyDescent="0.25">
      <c r="A157" s="13"/>
      <c r="B157" s="14"/>
      <c r="C157" s="157" t="s">
        <v>339</v>
      </c>
      <c r="D157" s="157"/>
      <c r="E157" s="157"/>
      <c r="F157" s="157"/>
      <c r="G157" s="157"/>
      <c r="H157" s="157"/>
      <c r="I157" s="157"/>
      <c r="J157" s="157"/>
      <c r="K157" s="157"/>
      <c r="L157" s="157"/>
      <c r="M157" s="157"/>
      <c r="N157" s="157"/>
    </row>
    <row r="158" spans="1:14" ht="14.45" customHeight="1" x14ac:dyDescent="0.25">
      <c r="A158" s="6"/>
      <c r="B158" s="5"/>
      <c r="C158" s="161" t="s">
        <v>18</v>
      </c>
      <c r="D158" s="161"/>
      <c r="E158" s="161"/>
      <c r="F158" s="6"/>
      <c r="G158" s="7"/>
      <c r="H158" s="7"/>
      <c r="I158" s="7"/>
      <c r="J158" s="10"/>
      <c r="K158" s="7"/>
      <c r="L158" s="26">
        <f>L155</f>
        <v>11142.072744999999</v>
      </c>
      <c r="M158" s="17"/>
      <c r="N158" s="26">
        <f>N155</f>
        <v>126573.94638319999</v>
      </c>
    </row>
    <row r="159" spans="1:14" ht="42.6" customHeight="1" x14ac:dyDescent="0.25">
      <c r="A159" s="4">
        <v>18</v>
      </c>
      <c r="B159" s="5" t="s">
        <v>32</v>
      </c>
      <c r="C159" s="161" t="s">
        <v>33</v>
      </c>
      <c r="D159" s="161"/>
      <c r="E159" s="161"/>
      <c r="F159" s="6" t="s">
        <v>24</v>
      </c>
      <c r="G159" s="7">
        <v>0.6825</v>
      </c>
      <c r="H159" s="8">
        <v>1</v>
      </c>
      <c r="I159" s="41">
        <v>0.6825</v>
      </c>
      <c r="J159" s="26">
        <v>7997.23</v>
      </c>
      <c r="K159" s="7"/>
      <c r="L159" s="26">
        <f>I159*J159</f>
        <v>5458.1094749999993</v>
      </c>
      <c r="M159" s="33">
        <v>11.36</v>
      </c>
      <c r="N159" s="26">
        <f>L159*M159</f>
        <v>62004.123635999989</v>
      </c>
    </row>
    <row r="160" spans="1:14" ht="14.45" customHeight="1" x14ac:dyDescent="0.25">
      <c r="A160" s="6"/>
      <c r="B160" s="5"/>
      <c r="C160" s="157" t="s">
        <v>21</v>
      </c>
      <c r="D160" s="157"/>
      <c r="E160" s="157"/>
      <c r="F160" s="157"/>
      <c r="G160" s="157"/>
      <c r="H160" s="157"/>
      <c r="I160" s="157"/>
      <c r="J160" s="157"/>
      <c r="K160" s="157"/>
      <c r="L160" s="157"/>
      <c r="M160" s="157"/>
      <c r="N160" s="157"/>
    </row>
    <row r="161" spans="1:14" ht="14.45" customHeight="1" x14ac:dyDescent="0.25">
      <c r="A161" s="13"/>
      <c r="B161" s="14"/>
      <c r="C161" s="157" t="s">
        <v>340</v>
      </c>
      <c r="D161" s="157"/>
      <c r="E161" s="157"/>
      <c r="F161" s="157"/>
      <c r="G161" s="157"/>
      <c r="H161" s="157"/>
      <c r="I161" s="157"/>
      <c r="J161" s="157"/>
      <c r="K161" s="157"/>
      <c r="L161" s="157"/>
      <c r="M161" s="157"/>
      <c r="N161" s="157"/>
    </row>
    <row r="162" spans="1:14" ht="14.45" customHeight="1" x14ac:dyDescent="0.25">
      <c r="A162" s="6"/>
      <c r="B162" s="5"/>
      <c r="C162" s="161" t="s">
        <v>18</v>
      </c>
      <c r="D162" s="161"/>
      <c r="E162" s="161"/>
      <c r="F162" s="6"/>
      <c r="G162" s="7"/>
      <c r="H162" s="7"/>
      <c r="I162" s="7"/>
      <c r="J162" s="10"/>
      <c r="K162" s="7"/>
      <c r="L162" s="26">
        <f>L159</f>
        <v>5458.1094749999993</v>
      </c>
      <c r="M162" s="17"/>
      <c r="N162" s="26">
        <f>N159</f>
        <v>62004.123635999989</v>
      </c>
    </row>
    <row r="163" spans="1:14" ht="31.15" customHeight="1" x14ac:dyDescent="0.25">
      <c r="A163" s="6" t="s">
        <v>29</v>
      </c>
      <c r="B163" s="5" t="s">
        <v>34</v>
      </c>
      <c r="C163" s="161" t="s">
        <v>35</v>
      </c>
      <c r="D163" s="161"/>
      <c r="E163" s="161"/>
      <c r="F163" s="6" t="s">
        <v>36</v>
      </c>
      <c r="G163" s="7">
        <v>0.65129999999999999</v>
      </c>
      <c r="H163" s="8">
        <v>1</v>
      </c>
      <c r="I163" s="41">
        <v>0.65129999999999999</v>
      </c>
      <c r="J163" s="10"/>
      <c r="K163" s="7"/>
      <c r="L163" s="10"/>
      <c r="M163" s="7"/>
      <c r="N163" s="10"/>
    </row>
    <row r="164" spans="1:14" ht="14.45" customHeight="1" x14ac:dyDescent="0.25">
      <c r="A164" s="13"/>
      <c r="B164" s="14"/>
      <c r="C164" s="157" t="s">
        <v>341</v>
      </c>
      <c r="D164" s="157"/>
      <c r="E164" s="157"/>
      <c r="F164" s="157"/>
      <c r="G164" s="157"/>
      <c r="H164" s="157"/>
      <c r="I164" s="157"/>
      <c r="J164" s="157"/>
      <c r="K164" s="157"/>
      <c r="L164" s="157"/>
      <c r="M164" s="157"/>
      <c r="N164" s="157"/>
    </row>
    <row r="165" spans="1:14" ht="18" customHeight="1" x14ac:dyDescent="0.25">
      <c r="A165" s="12"/>
      <c r="B165" s="16">
        <v>1</v>
      </c>
      <c r="C165" s="157" t="s">
        <v>1</v>
      </c>
      <c r="D165" s="157"/>
      <c r="E165" s="157"/>
      <c r="F165" s="13"/>
      <c r="G165" s="17"/>
      <c r="H165" s="17"/>
      <c r="I165" s="17"/>
      <c r="J165" s="18">
        <v>934.08</v>
      </c>
      <c r="K165" s="17"/>
      <c r="L165" s="18">
        <f>I163*J165</f>
        <v>608.36630400000001</v>
      </c>
      <c r="M165" s="19">
        <v>39.96</v>
      </c>
      <c r="N165" s="20">
        <f>L165*M165</f>
        <v>24310.317507840002</v>
      </c>
    </row>
    <row r="166" spans="1:14" ht="15.6" customHeight="1" x14ac:dyDescent="0.25">
      <c r="A166" s="12"/>
      <c r="B166" s="16">
        <v>2</v>
      </c>
      <c r="C166" s="157" t="s">
        <v>3</v>
      </c>
      <c r="D166" s="157"/>
      <c r="E166" s="157"/>
      <c r="F166" s="13"/>
      <c r="G166" s="17"/>
      <c r="H166" s="17"/>
      <c r="I166" s="17"/>
      <c r="J166" s="20">
        <v>5644.81</v>
      </c>
      <c r="K166" s="17"/>
      <c r="L166" s="20">
        <f>I163*J166</f>
        <v>3676.4647530000002</v>
      </c>
      <c r="M166" s="19">
        <v>14.82</v>
      </c>
      <c r="N166" s="20">
        <f>L166*M166</f>
        <v>54485.207639460001</v>
      </c>
    </row>
    <row r="167" spans="1:14" ht="14.45" customHeight="1" x14ac:dyDescent="0.25">
      <c r="A167" s="12"/>
      <c r="B167" s="16">
        <v>3</v>
      </c>
      <c r="C167" s="157" t="s">
        <v>5</v>
      </c>
      <c r="D167" s="157"/>
      <c r="E167" s="157"/>
      <c r="F167" s="13"/>
      <c r="G167" s="17"/>
      <c r="H167" s="17"/>
      <c r="I167" s="17"/>
      <c r="J167" s="18">
        <v>786.51</v>
      </c>
      <c r="K167" s="17"/>
      <c r="L167" s="18">
        <f>I163*J167</f>
        <v>512.253963</v>
      </c>
      <c r="M167" s="19">
        <v>39.96</v>
      </c>
      <c r="N167" s="20">
        <f>L167*M167</f>
        <v>20469.668361480002</v>
      </c>
    </row>
    <row r="168" spans="1:14" x14ac:dyDescent="0.25">
      <c r="A168" s="12"/>
      <c r="B168" s="16">
        <v>4</v>
      </c>
      <c r="C168" s="157" t="s">
        <v>7</v>
      </c>
      <c r="D168" s="157"/>
      <c r="E168" s="157"/>
      <c r="F168" s="13"/>
      <c r="G168" s="17"/>
      <c r="H168" s="17"/>
      <c r="I168" s="17"/>
      <c r="J168" s="18">
        <v>247.81</v>
      </c>
      <c r="K168" s="17"/>
      <c r="L168" s="18">
        <f>I163*J168</f>
        <v>161.398653</v>
      </c>
      <c r="M168" s="19">
        <v>11.36</v>
      </c>
      <c r="N168" s="20">
        <f>L168*M168</f>
        <v>1833.4886980799999</v>
      </c>
    </row>
    <row r="169" spans="1:14" ht="18" customHeight="1" x14ac:dyDescent="0.25">
      <c r="A169" s="21"/>
      <c r="B169" s="21"/>
      <c r="C169" s="157" t="s">
        <v>8</v>
      </c>
      <c r="D169" s="157"/>
      <c r="E169" s="157"/>
      <c r="F169" s="13" t="s">
        <v>9</v>
      </c>
      <c r="G169" s="19">
        <v>99.37</v>
      </c>
      <c r="H169" s="17"/>
      <c r="I169" s="31">
        <v>85.8116591</v>
      </c>
      <c r="J169" s="23"/>
      <c r="K169" s="17"/>
      <c r="L169" s="23"/>
      <c r="M169" s="17"/>
      <c r="N169" s="23"/>
    </row>
    <row r="170" spans="1:14" ht="14.45" customHeight="1" x14ac:dyDescent="0.25">
      <c r="A170" s="21"/>
      <c r="B170" s="21"/>
      <c r="C170" s="157" t="s">
        <v>10</v>
      </c>
      <c r="D170" s="157"/>
      <c r="E170" s="157"/>
      <c r="F170" s="13" t="s">
        <v>9</v>
      </c>
      <c r="G170" s="19">
        <v>58.26</v>
      </c>
      <c r="H170" s="17"/>
      <c r="I170" s="31">
        <v>50.310830799999998</v>
      </c>
      <c r="J170" s="23"/>
      <c r="K170" s="17"/>
      <c r="L170" s="23"/>
      <c r="M170" s="17"/>
      <c r="N170" s="23"/>
    </row>
    <row r="171" spans="1:14" x14ac:dyDescent="0.25">
      <c r="A171" s="12"/>
      <c r="B171" s="21"/>
      <c r="C171" s="157" t="s">
        <v>11</v>
      </c>
      <c r="D171" s="157"/>
      <c r="E171" s="157"/>
      <c r="F171" s="13"/>
      <c r="G171" s="17"/>
      <c r="H171" s="17"/>
      <c r="I171" s="17"/>
      <c r="J171" s="20">
        <v>6826.7</v>
      </c>
      <c r="K171" s="17"/>
      <c r="L171" s="20">
        <f>L165+L166+L168</f>
        <v>4446.2297100000005</v>
      </c>
      <c r="M171" s="17"/>
      <c r="N171" s="20">
        <f>N165+N166+N168</f>
        <v>80629.013845380003</v>
      </c>
    </row>
    <row r="172" spans="1:14" ht="16.149999999999999" customHeight="1" x14ac:dyDescent="0.25">
      <c r="A172" s="21"/>
      <c r="B172" s="21"/>
      <c r="C172" s="157" t="s">
        <v>12</v>
      </c>
      <c r="D172" s="157"/>
      <c r="E172" s="157"/>
      <c r="F172" s="13"/>
      <c r="G172" s="17"/>
      <c r="H172" s="17"/>
      <c r="I172" s="17"/>
      <c r="J172" s="23"/>
      <c r="K172" s="17"/>
      <c r="L172" s="20">
        <f>L165+L167</f>
        <v>1120.620267</v>
      </c>
      <c r="M172" s="17"/>
      <c r="N172" s="20">
        <f>N165+N167</f>
        <v>44779.985869320008</v>
      </c>
    </row>
    <row r="173" spans="1:14" ht="27.6" customHeight="1" x14ac:dyDescent="0.25">
      <c r="A173" s="21"/>
      <c r="B173" s="21" t="s">
        <v>37</v>
      </c>
      <c r="C173" s="157" t="s">
        <v>38</v>
      </c>
      <c r="D173" s="157"/>
      <c r="E173" s="157"/>
      <c r="F173" s="13" t="s">
        <v>15</v>
      </c>
      <c r="G173" s="24">
        <v>110</v>
      </c>
      <c r="H173" s="17"/>
      <c r="I173" s="24">
        <v>110</v>
      </c>
      <c r="J173" s="23"/>
      <c r="K173" s="17"/>
      <c r="L173" s="20">
        <f>L172*I173/100</f>
        <v>1232.6822936999999</v>
      </c>
      <c r="M173" s="17"/>
      <c r="N173" s="20">
        <f>N172*I173/100</f>
        <v>49257.984456252008</v>
      </c>
    </row>
    <row r="174" spans="1:14" ht="28.9" customHeight="1" x14ac:dyDescent="0.25">
      <c r="A174" s="21"/>
      <c r="B174" s="21" t="s">
        <v>39</v>
      </c>
      <c r="C174" s="157" t="s">
        <v>40</v>
      </c>
      <c r="D174" s="157"/>
      <c r="E174" s="157"/>
      <c r="F174" s="13" t="s">
        <v>15</v>
      </c>
      <c r="G174" s="24">
        <v>73</v>
      </c>
      <c r="H174" s="17"/>
      <c r="I174" s="24">
        <v>73</v>
      </c>
      <c r="J174" s="23"/>
      <c r="K174" s="17"/>
      <c r="L174" s="20">
        <f>L172*I174/100</f>
        <v>818.05279490999999</v>
      </c>
      <c r="M174" s="17"/>
      <c r="N174" s="20">
        <f>N172*I174/100</f>
        <v>32689.389684603604</v>
      </c>
    </row>
    <row r="175" spans="1:14" x14ac:dyDescent="0.25">
      <c r="A175" s="6"/>
      <c r="B175" s="5"/>
      <c r="C175" s="161" t="s">
        <v>18</v>
      </c>
      <c r="D175" s="161"/>
      <c r="E175" s="161"/>
      <c r="F175" s="6"/>
      <c r="G175" s="7"/>
      <c r="H175" s="7"/>
      <c r="I175" s="7"/>
      <c r="J175" s="10"/>
      <c r="K175" s="7"/>
      <c r="L175" s="26">
        <f>L171+L173+L174</f>
        <v>6496.9647986099999</v>
      </c>
      <c r="M175" s="17"/>
      <c r="N175" s="26">
        <f>N171+N173+N174</f>
        <v>162576.38798623561</v>
      </c>
    </row>
    <row r="176" spans="1:14" ht="31.15" customHeight="1" x14ac:dyDescent="0.25">
      <c r="A176" s="4">
        <v>20</v>
      </c>
      <c r="B176" s="5" t="s">
        <v>41</v>
      </c>
      <c r="C176" s="161" t="s">
        <v>42</v>
      </c>
      <c r="D176" s="161"/>
      <c r="E176" s="161"/>
      <c r="F176" s="6" t="s">
        <v>19</v>
      </c>
      <c r="G176" s="7">
        <v>11.7234</v>
      </c>
      <c r="H176" s="8">
        <v>1</v>
      </c>
      <c r="I176" s="41">
        <v>11.7234</v>
      </c>
      <c r="J176" s="20">
        <v>1382.9</v>
      </c>
      <c r="K176" s="7"/>
      <c r="L176" s="20">
        <f>I176*J176</f>
        <v>16212.289860000001</v>
      </c>
      <c r="M176" s="19">
        <v>11.36</v>
      </c>
      <c r="N176" s="20">
        <f>L176*M176</f>
        <v>184171.61280959999</v>
      </c>
    </row>
    <row r="177" spans="1:14" ht="14.45" customHeight="1" x14ac:dyDescent="0.25">
      <c r="A177" s="6"/>
      <c r="B177" s="5"/>
      <c r="C177" s="157" t="s">
        <v>43</v>
      </c>
      <c r="D177" s="157"/>
      <c r="E177" s="157"/>
      <c r="F177" s="157"/>
      <c r="G177" s="157"/>
      <c r="H177" s="157"/>
      <c r="I177" s="157"/>
      <c r="J177" s="157"/>
      <c r="K177" s="157"/>
      <c r="L177" s="157"/>
      <c r="M177" s="157"/>
      <c r="N177" s="157"/>
    </row>
    <row r="178" spans="1:14" ht="14.45" customHeight="1" x14ac:dyDescent="0.25">
      <c r="A178" s="13"/>
      <c r="B178" s="14"/>
      <c r="C178" s="157" t="s">
        <v>342</v>
      </c>
      <c r="D178" s="157"/>
      <c r="E178" s="157"/>
      <c r="F178" s="157"/>
      <c r="G178" s="157"/>
      <c r="H178" s="157"/>
      <c r="I178" s="157"/>
      <c r="J178" s="157"/>
      <c r="K178" s="157"/>
      <c r="L178" s="157"/>
      <c r="M178" s="157"/>
      <c r="N178" s="157"/>
    </row>
    <row r="179" spans="1:14" ht="14.45" customHeight="1" x14ac:dyDescent="0.25">
      <c r="A179" s="6"/>
      <c r="B179" s="5"/>
      <c r="C179" s="161" t="s">
        <v>18</v>
      </c>
      <c r="D179" s="161"/>
      <c r="E179" s="161"/>
      <c r="F179" s="6"/>
      <c r="G179" s="7"/>
      <c r="H179" s="7"/>
      <c r="I179" s="7"/>
      <c r="J179" s="10"/>
      <c r="K179" s="7"/>
      <c r="L179" s="26">
        <f>L176</f>
        <v>16212.289860000001</v>
      </c>
      <c r="M179" s="17"/>
      <c r="N179" s="26">
        <f>N176</f>
        <v>184171.61280959999</v>
      </c>
    </row>
    <row r="180" spans="1:14" ht="55.9" customHeight="1" x14ac:dyDescent="0.25">
      <c r="A180" s="4">
        <v>21</v>
      </c>
      <c r="B180" s="5" t="s">
        <v>44</v>
      </c>
      <c r="C180" s="161" t="s">
        <v>45</v>
      </c>
      <c r="D180" s="161"/>
      <c r="E180" s="161"/>
      <c r="F180" s="6" t="s">
        <v>46</v>
      </c>
      <c r="G180" s="7">
        <v>1.5833999999999999</v>
      </c>
      <c r="H180" s="8">
        <v>1</v>
      </c>
      <c r="I180" s="41">
        <v>1.5833999999999999</v>
      </c>
      <c r="J180" s="10"/>
      <c r="K180" s="7"/>
      <c r="L180" s="10"/>
      <c r="M180" s="7"/>
      <c r="N180" s="10"/>
    </row>
    <row r="181" spans="1:14" ht="14.45" customHeight="1" x14ac:dyDescent="0.25">
      <c r="A181" s="13"/>
      <c r="B181" s="14"/>
      <c r="C181" s="157" t="s">
        <v>343</v>
      </c>
      <c r="D181" s="157"/>
      <c r="E181" s="157"/>
      <c r="F181" s="157"/>
      <c r="G181" s="157"/>
      <c r="H181" s="157"/>
      <c r="I181" s="157"/>
      <c r="J181" s="157"/>
      <c r="K181" s="157"/>
      <c r="L181" s="157"/>
      <c r="M181" s="157"/>
      <c r="N181" s="157"/>
    </row>
    <row r="182" spans="1:14" ht="14.45" customHeight="1" x14ac:dyDescent="0.25">
      <c r="A182" s="12"/>
      <c r="B182" s="16">
        <v>1</v>
      </c>
      <c r="C182" s="157" t="s">
        <v>1</v>
      </c>
      <c r="D182" s="157"/>
      <c r="E182" s="157"/>
      <c r="F182" s="13"/>
      <c r="G182" s="17"/>
      <c r="H182" s="17"/>
      <c r="I182" s="17"/>
      <c r="J182" s="18">
        <v>201.61</v>
      </c>
      <c r="K182" s="17"/>
      <c r="L182" s="18">
        <f>I180*J182</f>
        <v>319.22927400000003</v>
      </c>
      <c r="M182" s="19">
        <v>39.96</v>
      </c>
      <c r="N182" s="20">
        <f>L182*M182</f>
        <v>12756.401789040001</v>
      </c>
    </row>
    <row r="183" spans="1:14" ht="14.45" customHeight="1" x14ac:dyDescent="0.25">
      <c r="A183" s="12"/>
      <c r="B183" s="16">
        <v>2</v>
      </c>
      <c r="C183" s="157" t="s">
        <v>3</v>
      </c>
      <c r="D183" s="157"/>
      <c r="E183" s="157"/>
      <c r="F183" s="13"/>
      <c r="G183" s="17"/>
      <c r="H183" s="17"/>
      <c r="I183" s="17"/>
      <c r="J183" s="18">
        <v>71.64</v>
      </c>
      <c r="K183" s="17"/>
      <c r="L183" s="18">
        <f>I180*J183</f>
        <v>113.434776</v>
      </c>
      <c r="M183" s="19">
        <v>14.82</v>
      </c>
      <c r="N183" s="20">
        <f>L183*M183</f>
        <v>1681.10338032</v>
      </c>
    </row>
    <row r="184" spans="1:14" ht="14.45" customHeight="1" x14ac:dyDescent="0.25">
      <c r="A184" s="12"/>
      <c r="B184" s="16">
        <v>3</v>
      </c>
      <c r="C184" s="157" t="s">
        <v>5</v>
      </c>
      <c r="D184" s="157"/>
      <c r="E184" s="157"/>
      <c r="F184" s="13"/>
      <c r="G184" s="17"/>
      <c r="H184" s="17"/>
      <c r="I184" s="17"/>
      <c r="J184" s="18">
        <v>2.3199999999999998</v>
      </c>
      <c r="K184" s="17"/>
      <c r="L184" s="18">
        <f>I180*J184</f>
        <v>3.6734879999999994</v>
      </c>
      <c r="M184" s="19">
        <v>39.96</v>
      </c>
      <c r="N184" s="18">
        <f>L184*M184</f>
        <v>146.79258047999997</v>
      </c>
    </row>
    <row r="185" spans="1:14" ht="16.899999999999999" customHeight="1" x14ac:dyDescent="0.25">
      <c r="A185" s="12"/>
      <c r="B185" s="16">
        <v>4</v>
      </c>
      <c r="C185" s="157" t="s">
        <v>7</v>
      </c>
      <c r="D185" s="157"/>
      <c r="E185" s="157"/>
      <c r="F185" s="13"/>
      <c r="G185" s="17"/>
      <c r="H185" s="17"/>
      <c r="I185" s="17"/>
      <c r="J185" s="18">
        <v>62.75</v>
      </c>
      <c r="K185" s="17"/>
      <c r="L185" s="18">
        <f>I180*J185</f>
        <v>99.358350000000002</v>
      </c>
      <c r="M185" s="19">
        <v>11.36</v>
      </c>
      <c r="N185" s="20">
        <f>L185*M185</f>
        <v>1128.7108559999999</v>
      </c>
    </row>
    <row r="186" spans="1:14" ht="19.149999999999999" customHeight="1" x14ac:dyDescent="0.25">
      <c r="A186" s="21"/>
      <c r="B186" s="21"/>
      <c r="C186" s="157" t="s">
        <v>8</v>
      </c>
      <c r="D186" s="157"/>
      <c r="E186" s="157"/>
      <c r="F186" s="13" t="s">
        <v>9</v>
      </c>
      <c r="G186" s="29">
        <v>21.2</v>
      </c>
      <c r="H186" s="17"/>
      <c r="I186" s="31">
        <v>44.507831199999998</v>
      </c>
      <c r="J186" s="23"/>
      <c r="K186" s="17"/>
      <c r="L186" s="23"/>
      <c r="M186" s="17"/>
      <c r="N186" s="23"/>
    </row>
    <row r="187" spans="1:14" ht="14.45" customHeight="1" x14ac:dyDescent="0.25">
      <c r="A187" s="21"/>
      <c r="B187" s="21"/>
      <c r="C187" s="157" t="s">
        <v>10</v>
      </c>
      <c r="D187" s="157"/>
      <c r="E187" s="157"/>
      <c r="F187" s="13" t="s">
        <v>9</v>
      </c>
      <c r="G187" s="29">
        <v>0.2</v>
      </c>
      <c r="H187" s="17"/>
      <c r="I187" s="31">
        <v>0.41988520000000001</v>
      </c>
      <c r="J187" s="23"/>
      <c r="K187" s="17"/>
      <c r="L187" s="23"/>
      <c r="M187" s="17"/>
      <c r="N187" s="23"/>
    </row>
    <row r="188" spans="1:14" ht="18" customHeight="1" x14ac:dyDescent="0.25">
      <c r="A188" s="12"/>
      <c r="B188" s="21"/>
      <c r="C188" s="157" t="s">
        <v>11</v>
      </c>
      <c r="D188" s="157"/>
      <c r="E188" s="157"/>
      <c r="F188" s="13"/>
      <c r="G188" s="17"/>
      <c r="H188" s="17"/>
      <c r="I188" s="17"/>
      <c r="J188" s="18">
        <v>336</v>
      </c>
      <c r="K188" s="17"/>
      <c r="L188" s="18">
        <v>705.41</v>
      </c>
      <c r="M188" s="17"/>
      <c r="N188" s="20">
        <f>N182+N183+N185</f>
        <v>15566.216025360001</v>
      </c>
    </row>
    <row r="189" spans="1:14" ht="14.45" customHeight="1" x14ac:dyDescent="0.25">
      <c r="A189" s="21"/>
      <c r="B189" s="21"/>
      <c r="C189" s="157" t="s">
        <v>12</v>
      </c>
      <c r="D189" s="157"/>
      <c r="E189" s="157"/>
      <c r="F189" s="13"/>
      <c r="G189" s="17"/>
      <c r="H189" s="17"/>
      <c r="I189" s="17"/>
      <c r="J189" s="23"/>
      <c r="K189" s="17"/>
      <c r="L189" s="18">
        <f>L182+L184</f>
        <v>322.90276200000005</v>
      </c>
      <c r="M189" s="17"/>
      <c r="N189" s="20">
        <f>N182+N184</f>
        <v>12903.194369520001</v>
      </c>
    </row>
    <row r="190" spans="1:14" ht="14.45" customHeight="1" x14ac:dyDescent="0.25">
      <c r="A190" s="21"/>
      <c r="B190" s="21" t="s">
        <v>47</v>
      </c>
      <c r="C190" s="157" t="s">
        <v>48</v>
      </c>
      <c r="D190" s="157"/>
      <c r="E190" s="157"/>
      <c r="F190" s="13" t="s">
        <v>15</v>
      </c>
      <c r="G190" s="24">
        <v>110</v>
      </c>
      <c r="H190" s="17"/>
      <c r="I190" s="24">
        <v>110</v>
      </c>
      <c r="J190" s="23"/>
      <c r="K190" s="17"/>
      <c r="L190" s="18">
        <f>L189*I190/100</f>
        <v>355.1930382000001</v>
      </c>
      <c r="M190" s="17"/>
      <c r="N190" s="20">
        <f>N189*I190/100</f>
        <v>14193.513806472001</v>
      </c>
    </row>
    <row r="191" spans="1:14" ht="21" customHeight="1" x14ac:dyDescent="0.25">
      <c r="A191" s="21"/>
      <c r="B191" s="21" t="s">
        <v>49</v>
      </c>
      <c r="C191" s="157" t="s">
        <v>50</v>
      </c>
      <c r="D191" s="157"/>
      <c r="E191" s="157"/>
      <c r="F191" s="13" t="s">
        <v>15</v>
      </c>
      <c r="G191" s="24">
        <v>69</v>
      </c>
      <c r="H191" s="17"/>
      <c r="I191" s="24">
        <v>69</v>
      </c>
      <c r="J191" s="23"/>
      <c r="K191" s="17"/>
      <c r="L191" s="18">
        <f>L189*I191/100</f>
        <v>222.80290578000003</v>
      </c>
      <c r="M191" s="17"/>
      <c r="N191" s="20">
        <f>N189*I191/100</f>
        <v>8903.2041149687993</v>
      </c>
    </row>
    <row r="192" spans="1:14" ht="14.45" customHeight="1" x14ac:dyDescent="0.25">
      <c r="A192" s="6"/>
      <c r="B192" s="5"/>
      <c r="C192" s="161" t="s">
        <v>18</v>
      </c>
      <c r="D192" s="161"/>
      <c r="E192" s="161"/>
      <c r="F192" s="6"/>
      <c r="G192" s="7"/>
      <c r="H192" s="7"/>
      <c r="I192" s="7"/>
      <c r="J192" s="10"/>
      <c r="K192" s="7"/>
      <c r="L192" s="26">
        <f>L188+L190+L191</f>
        <v>1283.4059439800001</v>
      </c>
      <c r="M192" s="17"/>
      <c r="N192" s="26">
        <f>N188+N190+N191</f>
        <v>38662.933946800804</v>
      </c>
    </row>
    <row r="193" spans="1:14" ht="14.45" customHeight="1" x14ac:dyDescent="0.25">
      <c r="A193" s="4">
        <v>22</v>
      </c>
      <c r="B193" s="5" t="s">
        <v>51</v>
      </c>
      <c r="C193" s="161" t="s">
        <v>52</v>
      </c>
      <c r="D193" s="161"/>
      <c r="E193" s="161"/>
      <c r="F193" s="13" t="s">
        <v>24</v>
      </c>
      <c r="G193" s="17">
        <v>2.53E-2</v>
      </c>
      <c r="H193" s="24">
        <v>1</v>
      </c>
      <c r="I193" s="31">
        <v>2.53E-2</v>
      </c>
      <c r="J193" s="20">
        <v>1946.91</v>
      </c>
      <c r="K193" s="17"/>
      <c r="L193" s="18">
        <f>I193*J193</f>
        <v>49.256823000000004</v>
      </c>
      <c r="M193" s="19">
        <v>11.36</v>
      </c>
      <c r="N193" s="18">
        <f>L193*M193</f>
        <v>559.55750927999998</v>
      </c>
    </row>
    <row r="194" spans="1:14" ht="14.45" customHeight="1" x14ac:dyDescent="0.25">
      <c r="A194" s="6"/>
      <c r="B194" s="5"/>
      <c r="C194" s="157" t="s">
        <v>53</v>
      </c>
      <c r="D194" s="157"/>
      <c r="E194" s="157"/>
      <c r="F194" s="157"/>
      <c r="G194" s="157"/>
      <c r="H194" s="157"/>
      <c r="I194" s="157"/>
      <c r="J194" s="157"/>
      <c r="K194" s="157"/>
      <c r="L194" s="157"/>
      <c r="M194" s="157"/>
      <c r="N194" s="157"/>
    </row>
    <row r="195" spans="1:14" ht="14.45" customHeight="1" x14ac:dyDescent="0.25">
      <c r="A195" s="6"/>
      <c r="B195" s="5"/>
      <c r="C195" s="161" t="s">
        <v>18</v>
      </c>
      <c r="D195" s="161"/>
      <c r="E195" s="161"/>
      <c r="F195" s="6"/>
      <c r="G195" s="7"/>
      <c r="H195" s="7"/>
      <c r="I195" s="7"/>
      <c r="J195" s="10"/>
      <c r="K195" s="7"/>
      <c r="L195" s="32">
        <f>L193</f>
        <v>49.256823000000004</v>
      </c>
      <c r="M195" s="17"/>
      <c r="N195" s="32">
        <f>N193</f>
        <v>559.55750927999998</v>
      </c>
    </row>
    <row r="196" spans="1:14" ht="14.45" customHeight="1" x14ac:dyDescent="0.25">
      <c r="A196" s="4">
        <v>23</v>
      </c>
      <c r="B196" s="82" t="s">
        <v>54</v>
      </c>
      <c r="C196" s="161" t="s">
        <v>55</v>
      </c>
      <c r="D196" s="161"/>
      <c r="E196" s="161"/>
      <c r="F196" s="13" t="s">
        <v>24</v>
      </c>
      <c r="G196" s="17">
        <v>0.37830000000000003</v>
      </c>
      <c r="H196" s="24">
        <v>1</v>
      </c>
      <c r="I196" s="31">
        <v>0.37830000000000003</v>
      </c>
      <c r="J196" s="20">
        <v>3316.55</v>
      </c>
      <c r="K196" s="17"/>
      <c r="L196" s="20">
        <f>G196*J196</f>
        <v>1254.6508650000001</v>
      </c>
      <c r="M196" s="19">
        <v>11.36</v>
      </c>
      <c r="N196" s="20">
        <f>L196*M196</f>
        <v>14252.833826399999</v>
      </c>
    </row>
    <row r="197" spans="1:14" ht="14.45" customHeight="1" x14ac:dyDescent="0.25">
      <c r="A197" s="6"/>
      <c r="B197" s="5"/>
      <c r="C197" s="157" t="s">
        <v>53</v>
      </c>
      <c r="D197" s="157"/>
      <c r="E197" s="157"/>
      <c r="F197" s="157"/>
      <c r="G197" s="157"/>
      <c r="H197" s="157"/>
      <c r="I197" s="157"/>
      <c r="J197" s="157"/>
      <c r="K197" s="157"/>
      <c r="L197" s="157"/>
      <c r="M197" s="157"/>
      <c r="N197" s="157"/>
    </row>
    <row r="198" spans="1:14" ht="14.45" customHeight="1" x14ac:dyDescent="0.25">
      <c r="A198" s="6"/>
      <c r="B198" s="5"/>
      <c r="C198" s="161" t="s">
        <v>18</v>
      </c>
      <c r="D198" s="161"/>
      <c r="E198" s="161"/>
      <c r="F198" s="6"/>
      <c r="G198" s="7"/>
      <c r="H198" s="7"/>
      <c r="I198" s="7"/>
      <c r="J198" s="10"/>
      <c r="K198" s="7"/>
      <c r="L198" s="26">
        <f>L196</f>
        <v>1254.6508650000001</v>
      </c>
      <c r="M198" s="17"/>
      <c r="N198" s="26">
        <f>N196</f>
        <v>14252.833826399999</v>
      </c>
    </row>
    <row r="199" spans="1:14" ht="14.45" customHeight="1" x14ac:dyDescent="0.25">
      <c r="A199" s="178" t="s">
        <v>177</v>
      </c>
      <c r="B199" s="166"/>
      <c r="C199" s="166"/>
      <c r="D199" s="166"/>
      <c r="E199" s="166"/>
      <c r="F199" s="166"/>
      <c r="G199" s="166"/>
      <c r="H199" s="166"/>
      <c r="I199" s="166"/>
      <c r="J199" s="166"/>
      <c r="K199" s="166"/>
      <c r="L199" s="166"/>
      <c r="M199" s="166"/>
      <c r="N199" s="166"/>
    </row>
    <row r="200" spans="1:14" ht="27.6" customHeight="1" x14ac:dyDescent="0.25">
      <c r="A200" s="4">
        <v>24</v>
      </c>
      <c r="B200" s="82" t="s">
        <v>246</v>
      </c>
      <c r="C200" s="161" t="s">
        <v>69</v>
      </c>
      <c r="D200" s="161"/>
      <c r="E200" s="161"/>
      <c r="F200" s="6" t="s">
        <v>70</v>
      </c>
      <c r="G200" s="7">
        <v>1.4800000000000001E-2</v>
      </c>
      <c r="H200" s="8">
        <v>1</v>
      </c>
      <c r="I200" s="9">
        <v>1.4800000000000001E-2</v>
      </c>
      <c r="J200" s="10"/>
      <c r="K200" s="7"/>
      <c r="L200" s="10"/>
      <c r="M200" s="7"/>
      <c r="N200" s="10"/>
    </row>
    <row r="201" spans="1:14" ht="19.149999999999999" customHeight="1" x14ac:dyDescent="0.25">
      <c r="A201" s="13"/>
      <c r="B201" s="14"/>
      <c r="C201" s="157" t="s">
        <v>344</v>
      </c>
      <c r="D201" s="157"/>
      <c r="E201" s="157"/>
      <c r="F201" s="157"/>
      <c r="G201" s="157"/>
      <c r="H201" s="157"/>
      <c r="I201" s="157"/>
      <c r="J201" s="157"/>
      <c r="K201" s="157"/>
      <c r="L201" s="157"/>
      <c r="M201" s="157"/>
      <c r="N201" s="157"/>
    </row>
    <row r="202" spans="1:14" ht="14.45" customHeight="1" x14ac:dyDescent="0.25">
      <c r="A202" s="12"/>
      <c r="B202" s="16">
        <v>1</v>
      </c>
      <c r="C202" s="157" t="s">
        <v>1</v>
      </c>
      <c r="D202" s="157"/>
      <c r="E202" s="157"/>
      <c r="F202" s="13"/>
      <c r="G202" s="17"/>
      <c r="H202" s="17"/>
      <c r="I202" s="17"/>
      <c r="J202" s="20">
        <v>1053</v>
      </c>
      <c r="K202" s="17"/>
      <c r="L202" s="18">
        <f>G200*J202</f>
        <v>15.5844</v>
      </c>
      <c r="M202" s="19">
        <v>39.96</v>
      </c>
      <c r="N202" s="20">
        <f>L202*M202</f>
        <v>622.75262400000008</v>
      </c>
    </row>
    <row r="203" spans="1:14" ht="14.45" customHeight="1" x14ac:dyDescent="0.25">
      <c r="A203" s="12"/>
      <c r="B203" s="16">
        <v>2</v>
      </c>
      <c r="C203" s="157" t="s">
        <v>3</v>
      </c>
      <c r="D203" s="157"/>
      <c r="E203" s="157"/>
      <c r="F203" s="13"/>
      <c r="G203" s="17"/>
      <c r="H203" s="17"/>
      <c r="I203" s="17"/>
      <c r="J203" s="20">
        <v>1566.06</v>
      </c>
      <c r="K203" s="17"/>
      <c r="L203" s="18">
        <f>I200*J203</f>
        <v>23.177688</v>
      </c>
      <c r="M203" s="19">
        <v>14.82</v>
      </c>
      <c r="N203" s="20">
        <f>L203*M203</f>
        <v>343.49333616000001</v>
      </c>
    </row>
    <row r="204" spans="1:14" ht="16.149999999999999" customHeight="1" x14ac:dyDescent="0.25">
      <c r="A204" s="12"/>
      <c r="B204" s="16">
        <v>3</v>
      </c>
      <c r="C204" s="157" t="s">
        <v>5</v>
      </c>
      <c r="D204" s="157"/>
      <c r="E204" s="157"/>
      <c r="F204" s="13"/>
      <c r="G204" s="17"/>
      <c r="H204" s="17"/>
      <c r="I204" s="17"/>
      <c r="J204" s="18">
        <v>244.39</v>
      </c>
      <c r="K204" s="17"/>
      <c r="L204" s="18">
        <f>I200*J204</f>
        <v>3.6169720000000001</v>
      </c>
      <c r="M204" s="19">
        <v>39.96</v>
      </c>
      <c r="N204" s="20">
        <f>L204*M204</f>
        <v>144.53420112000001</v>
      </c>
    </row>
    <row r="205" spans="1:14" ht="14.45" customHeight="1" x14ac:dyDescent="0.25">
      <c r="A205" s="12"/>
      <c r="B205" s="16">
        <v>4</v>
      </c>
      <c r="C205" s="157" t="s">
        <v>7</v>
      </c>
      <c r="D205" s="157"/>
      <c r="E205" s="157"/>
      <c r="F205" s="13"/>
      <c r="G205" s="17"/>
      <c r="H205" s="17"/>
      <c r="I205" s="17"/>
      <c r="J205" s="18">
        <v>909.27</v>
      </c>
      <c r="K205" s="17"/>
      <c r="L205" s="18">
        <f>I200*J205</f>
        <v>13.457196</v>
      </c>
      <c r="M205" s="19">
        <v>11.36</v>
      </c>
      <c r="N205" s="20">
        <f>L205*M205</f>
        <v>152.87374656</v>
      </c>
    </row>
    <row r="206" spans="1:14" ht="17.45" customHeight="1" x14ac:dyDescent="0.25">
      <c r="A206" s="21"/>
      <c r="B206" s="21"/>
      <c r="C206" s="157" t="s">
        <v>8</v>
      </c>
      <c r="D206" s="157"/>
      <c r="E206" s="157"/>
      <c r="F206" s="13" t="s">
        <v>9</v>
      </c>
      <c r="G206" s="24">
        <v>135</v>
      </c>
      <c r="H206" s="17"/>
      <c r="I206" s="19">
        <v>29.97</v>
      </c>
      <c r="J206" s="23"/>
      <c r="K206" s="17"/>
      <c r="L206" s="23"/>
      <c r="M206" s="17"/>
      <c r="N206" s="23"/>
    </row>
    <row r="207" spans="1:14" ht="16.149999999999999" customHeight="1" x14ac:dyDescent="0.25">
      <c r="A207" s="21"/>
      <c r="B207" s="21"/>
      <c r="C207" s="157" t="s">
        <v>10</v>
      </c>
      <c r="D207" s="157"/>
      <c r="E207" s="157"/>
      <c r="F207" s="13" t="s">
        <v>9</v>
      </c>
      <c r="G207" s="19">
        <v>18.12</v>
      </c>
      <c r="H207" s="17"/>
      <c r="I207" s="31">
        <v>4.02264</v>
      </c>
      <c r="J207" s="23"/>
      <c r="K207" s="17"/>
      <c r="L207" s="23"/>
      <c r="M207" s="17"/>
      <c r="N207" s="23"/>
    </row>
    <row r="208" spans="1:14" ht="14.45" customHeight="1" x14ac:dyDescent="0.25">
      <c r="A208" s="12"/>
      <c r="B208" s="21"/>
      <c r="C208" s="157" t="s">
        <v>11</v>
      </c>
      <c r="D208" s="157"/>
      <c r="E208" s="157"/>
      <c r="F208" s="13"/>
      <c r="G208" s="17"/>
      <c r="H208" s="17"/>
      <c r="I208" s="17"/>
      <c r="J208" s="20">
        <v>3528.33</v>
      </c>
      <c r="K208" s="17"/>
      <c r="L208" s="18">
        <v>783.3</v>
      </c>
      <c r="M208" s="17"/>
      <c r="N208" s="20">
        <f>N202+N203+N205</f>
        <v>1119.1197067200001</v>
      </c>
    </row>
    <row r="209" spans="1:14" ht="14.45" customHeight="1" x14ac:dyDescent="0.25">
      <c r="A209" s="21"/>
      <c r="B209" s="21"/>
      <c r="C209" s="157" t="s">
        <v>12</v>
      </c>
      <c r="D209" s="157"/>
      <c r="E209" s="157"/>
      <c r="F209" s="13"/>
      <c r="G209" s="17"/>
      <c r="H209" s="17"/>
      <c r="I209" s="17"/>
      <c r="J209" s="23"/>
      <c r="K209" s="17"/>
      <c r="L209" s="18">
        <v>288.02</v>
      </c>
      <c r="M209" s="17"/>
      <c r="N209" s="20">
        <f>N202+N204</f>
        <v>767.28682512000012</v>
      </c>
    </row>
    <row r="210" spans="1:14" x14ac:dyDescent="0.25">
      <c r="A210" s="21"/>
      <c r="B210" s="21" t="s">
        <v>13</v>
      </c>
      <c r="C210" s="157" t="s">
        <v>14</v>
      </c>
      <c r="D210" s="157"/>
      <c r="E210" s="157"/>
      <c r="F210" s="13" t="s">
        <v>15</v>
      </c>
      <c r="G210" s="24">
        <v>102</v>
      </c>
      <c r="H210" s="17"/>
      <c r="I210" s="24">
        <v>102</v>
      </c>
      <c r="J210" s="23"/>
      <c r="K210" s="17"/>
      <c r="L210" s="18">
        <v>293.77999999999997</v>
      </c>
      <c r="M210" s="17"/>
      <c r="N210" s="20">
        <f>N209*I210/100</f>
        <v>782.63256162240009</v>
      </c>
    </row>
    <row r="211" spans="1:14" ht="30.6" customHeight="1" x14ac:dyDescent="0.25">
      <c r="A211" s="21"/>
      <c r="B211" s="21" t="s">
        <v>16</v>
      </c>
      <c r="C211" s="157" t="s">
        <v>17</v>
      </c>
      <c r="D211" s="157"/>
      <c r="E211" s="157"/>
      <c r="F211" s="13" t="s">
        <v>15</v>
      </c>
      <c r="G211" s="24">
        <v>58</v>
      </c>
      <c r="H211" s="17"/>
      <c r="I211" s="24">
        <v>58</v>
      </c>
      <c r="J211" s="23"/>
      <c r="K211" s="17"/>
      <c r="L211" s="18">
        <v>167.05</v>
      </c>
      <c r="M211" s="17"/>
      <c r="N211" s="20">
        <f>N209*G211/100</f>
        <v>445.02635856960006</v>
      </c>
    </row>
    <row r="212" spans="1:14" ht="14.45" customHeight="1" x14ac:dyDescent="0.25">
      <c r="A212" s="6"/>
      <c r="B212" s="5"/>
      <c r="C212" s="161" t="s">
        <v>18</v>
      </c>
      <c r="D212" s="161"/>
      <c r="E212" s="161"/>
      <c r="F212" s="6"/>
      <c r="G212" s="7"/>
      <c r="H212" s="7"/>
      <c r="I212" s="7"/>
      <c r="J212" s="10"/>
      <c r="K212" s="7"/>
      <c r="L212" s="26">
        <v>1244.1300000000001</v>
      </c>
      <c r="M212" s="17"/>
      <c r="N212" s="26">
        <f>N208+N210+N211</f>
        <v>2346.7786269120002</v>
      </c>
    </row>
    <row r="213" spans="1:14" ht="31.9" customHeight="1" x14ac:dyDescent="0.25">
      <c r="A213" s="4">
        <v>25</v>
      </c>
      <c r="B213" s="5" t="s">
        <v>71</v>
      </c>
      <c r="C213" s="161" t="s">
        <v>72</v>
      </c>
      <c r="D213" s="161"/>
      <c r="E213" s="161"/>
      <c r="F213" s="13" t="s">
        <v>19</v>
      </c>
      <c r="G213" s="17">
        <v>1.51</v>
      </c>
      <c r="H213" s="24">
        <v>1</v>
      </c>
      <c r="I213" s="42">
        <v>1.51</v>
      </c>
      <c r="J213" s="18">
        <v>560</v>
      </c>
      <c r="K213" s="17"/>
      <c r="L213" s="20">
        <f>I213*J213</f>
        <v>845.6</v>
      </c>
      <c r="M213" s="19">
        <v>11.36</v>
      </c>
      <c r="N213" s="20">
        <f>L213*M213</f>
        <v>9606.0159999999996</v>
      </c>
    </row>
    <row r="214" spans="1:14" x14ac:dyDescent="0.25">
      <c r="A214" s="6"/>
      <c r="B214" s="5"/>
      <c r="C214" s="157" t="s">
        <v>178</v>
      </c>
      <c r="D214" s="157"/>
      <c r="E214" s="157"/>
      <c r="F214" s="157"/>
      <c r="G214" s="157"/>
      <c r="H214" s="157"/>
      <c r="I214" s="157"/>
      <c r="J214" s="157"/>
      <c r="K214" s="157"/>
      <c r="L214" s="157"/>
      <c r="M214" s="157"/>
      <c r="N214" s="157"/>
    </row>
    <row r="215" spans="1:14" ht="16.899999999999999" customHeight="1" x14ac:dyDescent="0.25">
      <c r="A215" s="6"/>
      <c r="B215" s="5"/>
      <c r="C215" s="161" t="s">
        <v>18</v>
      </c>
      <c r="D215" s="161"/>
      <c r="E215" s="161"/>
      <c r="F215" s="6"/>
      <c r="G215" s="7"/>
      <c r="H215" s="7"/>
      <c r="I215" s="7"/>
      <c r="J215" s="10"/>
      <c r="K215" s="7"/>
      <c r="L215" s="26">
        <f>L213</f>
        <v>845.6</v>
      </c>
      <c r="M215" s="17"/>
      <c r="N215" s="26">
        <f>N213</f>
        <v>9606.0159999999996</v>
      </c>
    </row>
    <row r="216" spans="1:14" ht="43.15" customHeight="1" x14ac:dyDescent="0.25">
      <c r="A216" s="4">
        <v>26</v>
      </c>
      <c r="B216" s="82" t="s">
        <v>247</v>
      </c>
      <c r="C216" s="161" t="s">
        <v>179</v>
      </c>
      <c r="D216" s="161"/>
      <c r="E216" s="161"/>
      <c r="F216" s="6" t="s">
        <v>70</v>
      </c>
      <c r="G216" s="7">
        <v>1.7024000000000001E-2</v>
      </c>
      <c r="H216" s="8">
        <v>1</v>
      </c>
      <c r="I216" s="9">
        <v>1.7024000000000001E-2</v>
      </c>
      <c r="J216" s="10"/>
      <c r="K216" s="7"/>
      <c r="L216" s="10"/>
      <c r="M216" s="7"/>
      <c r="N216" s="10"/>
    </row>
    <row r="217" spans="1:14" ht="14.45" customHeight="1" x14ac:dyDescent="0.25">
      <c r="A217" s="13"/>
      <c r="B217" s="14"/>
      <c r="C217" s="157" t="s">
        <v>345</v>
      </c>
      <c r="D217" s="157"/>
      <c r="E217" s="157"/>
      <c r="F217" s="157"/>
      <c r="G217" s="157"/>
      <c r="H217" s="157"/>
      <c r="I217" s="157"/>
      <c r="J217" s="157"/>
      <c r="K217" s="157"/>
      <c r="L217" s="157"/>
      <c r="M217" s="157"/>
      <c r="N217" s="157"/>
    </row>
    <row r="218" spans="1:14" ht="15" customHeight="1" x14ac:dyDescent="0.25">
      <c r="A218" s="12"/>
      <c r="B218" s="21" t="s">
        <v>0</v>
      </c>
      <c r="C218" s="157" t="s">
        <v>1</v>
      </c>
      <c r="D218" s="157"/>
      <c r="E218" s="157"/>
      <c r="F218" s="13"/>
      <c r="G218" s="17"/>
      <c r="H218" s="17"/>
      <c r="I218" s="17"/>
      <c r="J218" s="20">
        <v>3056.94</v>
      </c>
      <c r="K218" s="17"/>
      <c r="L218" s="18">
        <f>I216*J218</f>
        <v>52.041346560000001</v>
      </c>
      <c r="M218" s="19">
        <v>39.96</v>
      </c>
      <c r="N218" s="20">
        <f>L218*M218</f>
        <v>2079.5722085376001</v>
      </c>
    </row>
    <row r="219" spans="1:14" ht="14.45" customHeight="1" x14ac:dyDescent="0.25">
      <c r="A219" s="12"/>
      <c r="B219" s="21" t="s">
        <v>2</v>
      </c>
      <c r="C219" s="157" t="s">
        <v>3</v>
      </c>
      <c r="D219" s="157"/>
      <c r="E219" s="157"/>
      <c r="F219" s="13"/>
      <c r="G219" s="17"/>
      <c r="H219" s="17"/>
      <c r="I219" s="17"/>
      <c r="J219" s="20">
        <v>7355.62</v>
      </c>
      <c r="K219" s="17"/>
      <c r="L219" s="18">
        <f>I216*J219</f>
        <v>125.22207488000001</v>
      </c>
      <c r="M219" s="19">
        <v>14.82</v>
      </c>
      <c r="N219" s="20">
        <f>L219*M219</f>
        <v>1855.7911497216</v>
      </c>
    </row>
    <row r="220" spans="1:14" x14ac:dyDescent="0.25">
      <c r="A220" s="12"/>
      <c r="B220" s="21" t="s">
        <v>4</v>
      </c>
      <c r="C220" s="157" t="s">
        <v>5</v>
      </c>
      <c r="D220" s="157"/>
      <c r="E220" s="157"/>
      <c r="F220" s="13"/>
      <c r="G220" s="17"/>
      <c r="H220" s="17"/>
      <c r="I220" s="17"/>
      <c r="J220" s="18">
        <v>808.28</v>
      </c>
      <c r="K220" s="17"/>
      <c r="L220" s="18">
        <f>I216*J220</f>
        <v>13.76015872</v>
      </c>
      <c r="M220" s="19">
        <v>39.96</v>
      </c>
      <c r="N220" s="20">
        <f>L220*M220</f>
        <v>549.85594245120001</v>
      </c>
    </row>
    <row r="221" spans="1:14" ht="15.6" customHeight="1" x14ac:dyDescent="0.25">
      <c r="A221" s="12"/>
      <c r="B221" s="21" t="s">
        <v>6</v>
      </c>
      <c r="C221" s="157" t="s">
        <v>7</v>
      </c>
      <c r="D221" s="157"/>
      <c r="E221" s="157"/>
      <c r="F221" s="13"/>
      <c r="G221" s="17"/>
      <c r="H221" s="17"/>
      <c r="I221" s="17"/>
      <c r="J221" s="20">
        <v>6764.2</v>
      </c>
      <c r="K221" s="17"/>
      <c r="L221" s="18">
        <f>I216*J221</f>
        <v>115.15374080000001</v>
      </c>
      <c r="M221" s="19">
        <v>11.36</v>
      </c>
      <c r="N221" s="20">
        <f>L221*M221</f>
        <v>1308.146495488</v>
      </c>
    </row>
    <row r="222" spans="1:14" ht="14.45" customHeight="1" x14ac:dyDescent="0.25">
      <c r="A222" s="21"/>
      <c r="B222" s="21"/>
      <c r="C222" s="157" t="s">
        <v>8</v>
      </c>
      <c r="D222" s="157"/>
      <c r="E222" s="157"/>
      <c r="F222" s="13" t="s">
        <v>9</v>
      </c>
      <c r="G222" s="24">
        <v>333</v>
      </c>
      <c r="H222" s="17"/>
      <c r="I222" s="31">
        <v>25.754985900000001</v>
      </c>
      <c r="J222" s="23"/>
      <c r="K222" s="17"/>
      <c r="L222" s="23"/>
      <c r="M222" s="17"/>
      <c r="N222" s="23"/>
    </row>
    <row r="223" spans="1:14" x14ac:dyDescent="0.25">
      <c r="A223" s="21"/>
      <c r="B223" s="21"/>
      <c r="C223" s="157" t="s">
        <v>10</v>
      </c>
      <c r="D223" s="157"/>
      <c r="E223" s="157"/>
      <c r="F223" s="13" t="s">
        <v>9</v>
      </c>
      <c r="G223" s="19">
        <v>60.54</v>
      </c>
      <c r="H223" s="17"/>
      <c r="I223" s="22">
        <v>4.6823028000000004</v>
      </c>
      <c r="J223" s="23"/>
      <c r="K223" s="17"/>
      <c r="L223" s="23"/>
      <c r="M223" s="17"/>
      <c r="N223" s="23"/>
    </row>
    <row r="224" spans="1:14" ht="14.45" customHeight="1" x14ac:dyDescent="0.25">
      <c r="A224" s="12"/>
      <c r="B224" s="21"/>
      <c r="C224" s="157" t="s">
        <v>11</v>
      </c>
      <c r="D224" s="157"/>
      <c r="E224" s="157"/>
      <c r="F224" s="13"/>
      <c r="G224" s="17"/>
      <c r="H224" s="17"/>
      <c r="I224" s="17"/>
      <c r="J224" s="20">
        <v>17176.759999999998</v>
      </c>
      <c r="K224" s="17"/>
      <c r="L224" s="20">
        <v>1328.49</v>
      </c>
      <c r="M224" s="17"/>
      <c r="N224" s="20">
        <f>N218+N219+N221</f>
        <v>5243.5098537472004</v>
      </c>
    </row>
    <row r="225" spans="1:14" ht="18" customHeight="1" x14ac:dyDescent="0.25">
      <c r="A225" s="21"/>
      <c r="B225" s="21"/>
      <c r="C225" s="157" t="s">
        <v>12</v>
      </c>
      <c r="D225" s="157"/>
      <c r="E225" s="157"/>
      <c r="F225" s="13"/>
      <c r="G225" s="17"/>
      <c r="H225" s="17"/>
      <c r="I225" s="17"/>
      <c r="J225" s="23"/>
      <c r="K225" s="17"/>
      <c r="L225" s="18">
        <v>298.94</v>
      </c>
      <c r="M225" s="17"/>
      <c r="N225" s="20">
        <f>N218+N220</f>
        <v>2629.4281509888001</v>
      </c>
    </row>
    <row r="226" spans="1:14" ht="31.9" customHeight="1" x14ac:dyDescent="0.25">
      <c r="A226" s="21"/>
      <c r="B226" s="21" t="s">
        <v>37</v>
      </c>
      <c r="C226" s="157" t="s">
        <v>38</v>
      </c>
      <c r="D226" s="157"/>
      <c r="E226" s="157"/>
      <c r="F226" s="13" t="s">
        <v>15</v>
      </c>
      <c r="G226" s="24">
        <v>110</v>
      </c>
      <c r="H226" s="17"/>
      <c r="I226" s="24">
        <v>110</v>
      </c>
      <c r="J226" s="23"/>
      <c r="K226" s="17"/>
      <c r="L226" s="18">
        <v>328.83</v>
      </c>
      <c r="M226" s="17"/>
      <c r="N226" s="20">
        <f>N225*I226/100</f>
        <v>2892.3709660876798</v>
      </c>
    </row>
    <row r="227" spans="1:14" ht="14.45" customHeight="1" x14ac:dyDescent="0.25">
      <c r="A227" s="21"/>
      <c r="B227" s="21" t="s">
        <v>39</v>
      </c>
      <c r="C227" s="157" t="s">
        <v>40</v>
      </c>
      <c r="D227" s="157"/>
      <c r="E227" s="157"/>
      <c r="F227" s="13" t="s">
        <v>15</v>
      </c>
      <c r="G227" s="24">
        <v>73</v>
      </c>
      <c r="H227" s="17"/>
      <c r="I227" s="24">
        <v>73</v>
      </c>
      <c r="J227" s="23"/>
      <c r="K227" s="17"/>
      <c r="L227" s="18">
        <v>218.23</v>
      </c>
      <c r="M227" s="17"/>
      <c r="N227" s="20">
        <f>N225*I227/100</f>
        <v>1919.4825502218241</v>
      </c>
    </row>
    <row r="228" spans="1:14" ht="18.600000000000001" customHeight="1" x14ac:dyDescent="0.25">
      <c r="A228" s="6"/>
      <c r="B228" s="5"/>
      <c r="C228" s="161" t="s">
        <v>18</v>
      </c>
      <c r="D228" s="161"/>
      <c r="E228" s="161"/>
      <c r="F228" s="6"/>
      <c r="G228" s="7"/>
      <c r="H228" s="7"/>
      <c r="I228" s="7"/>
      <c r="J228" s="10"/>
      <c r="K228" s="7"/>
      <c r="L228" s="26">
        <v>1875.55</v>
      </c>
      <c r="M228" s="17"/>
      <c r="N228" s="26">
        <f>N224+N226+N227</f>
        <v>10055.363370056704</v>
      </c>
    </row>
    <row r="229" spans="1:14" ht="28.9" customHeight="1" x14ac:dyDescent="0.25">
      <c r="A229" s="4">
        <v>27</v>
      </c>
      <c r="B229" s="5" t="s">
        <v>180</v>
      </c>
      <c r="C229" s="161" t="s">
        <v>181</v>
      </c>
      <c r="D229" s="161"/>
      <c r="E229" s="161"/>
      <c r="F229" s="6" t="s">
        <v>19</v>
      </c>
      <c r="G229" s="7">
        <v>1.7363999999999999</v>
      </c>
      <c r="H229" s="24">
        <v>1</v>
      </c>
      <c r="I229" s="41">
        <v>1.736</v>
      </c>
      <c r="J229" s="32">
        <v>519.79999999999995</v>
      </c>
      <c r="K229" s="7"/>
      <c r="L229" s="32">
        <f>I229*J229</f>
        <v>902.37279999999987</v>
      </c>
      <c r="M229" s="19">
        <v>11.36</v>
      </c>
      <c r="N229" s="47">
        <f>L229*M229</f>
        <v>10250.955007999997</v>
      </c>
    </row>
    <row r="230" spans="1:14" ht="14.45" customHeight="1" x14ac:dyDescent="0.25">
      <c r="A230" s="6"/>
      <c r="B230" s="5"/>
      <c r="C230" s="157" t="s">
        <v>43</v>
      </c>
      <c r="D230" s="157"/>
      <c r="E230" s="157"/>
      <c r="F230" s="157"/>
      <c r="G230" s="157"/>
      <c r="H230" s="157"/>
      <c r="I230" s="157"/>
      <c r="J230" s="157"/>
      <c r="K230" s="157"/>
      <c r="L230" s="157"/>
      <c r="M230" s="157"/>
      <c r="N230" s="157"/>
    </row>
    <row r="231" spans="1:14" ht="14.45" customHeight="1" x14ac:dyDescent="0.25">
      <c r="A231" s="6"/>
      <c r="B231" s="5"/>
      <c r="C231" s="161" t="s">
        <v>18</v>
      </c>
      <c r="D231" s="161"/>
      <c r="E231" s="161"/>
      <c r="F231" s="6"/>
      <c r="G231" s="7"/>
      <c r="H231" s="7"/>
      <c r="I231" s="7"/>
      <c r="J231" s="10"/>
      <c r="K231" s="7"/>
      <c r="L231" s="32">
        <f>L229</f>
        <v>902.37279999999987</v>
      </c>
      <c r="M231" s="17"/>
      <c r="N231" s="47">
        <f>N229</f>
        <v>10250.955007999997</v>
      </c>
    </row>
    <row r="232" spans="1:14" ht="43.15" customHeight="1" x14ac:dyDescent="0.25">
      <c r="A232" s="4">
        <v>28</v>
      </c>
      <c r="B232" s="5" t="s">
        <v>182</v>
      </c>
      <c r="C232" s="161" t="s">
        <v>183</v>
      </c>
      <c r="D232" s="161"/>
      <c r="E232" s="161"/>
      <c r="F232" s="6" t="s">
        <v>19</v>
      </c>
      <c r="G232" s="7">
        <v>1.7023999999999999</v>
      </c>
      <c r="H232" s="24">
        <v>1</v>
      </c>
      <c r="I232" s="41">
        <v>1.7023999999999999</v>
      </c>
      <c r="J232" s="26">
        <v>1168.74</v>
      </c>
      <c r="K232" s="7"/>
      <c r="L232" s="26">
        <f>I232*J232</f>
        <v>1989.6629759999998</v>
      </c>
      <c r="M232" s="19">
        <v>11.36</v>
      </c>
      <c r="N232" s="26">
        <f>L232*M232</f>
        <v>22602.571407359996</v>
      </c>
    </row>
    <row r="233" spans="1:14" x14ac:dyDescent="0.25">
      <c r="A233" s="6"/>
      <c r="B233" s="5"/>
      <c r="C233" s="157" t="s">
        <v>43</v>
      </c>
      <c r="D233" s="157"/>
      <c r="E233" s="157"/>
      <c r="F233" s="157"/>
      <c r="G233" s="157"/>
      <c r="H233" s="157"/>
      <c r="I233" s="157"/>
      <c r="J233" s="157"/>
      <c r="K233" s="157"/>
      <c r="L233" s="157"/>
      <c r="M233" s="157"/>
      <c r="N233" s="157"/>
    </row>
    <row r="234" spans="1:14" x14ac:dyDescent="0.25">
      <c r="A234" s="13"/>
      <c r="B234" s="14"/>
      <c r="C234" s="157" t="s">
        <v>346</v>
      </c>
      <c r="D234" s="157"/>
      <c r="E234" s="157"/>
      <c r="F234" s="157"/>
      <c r="G234" s="157"/>
      <c r="H234" s="157"/>
      <c r="I234" s="157"/>
      <c r="J234" s="157"/>
      <c r="K234" s="157"/>
      <c r="L234" s="157"/>
      <c r="M234" s="157"/>
      <c r="N234" s="157"/>
    </row>
    <row r="235" spans="1:14" ht="14.45" customHeight="1" x14ac:dyDescent="0.25">
      <c r="A235" s="6"/>
      <c r="B235" s="5"/>
      <c r="C235" s="161" t="s">
        <v>18</v>
      </c>
      <c r="D235" s="161"/>
      <c r="E235" s="161"/>
      <c r="F235" s="6"/>
      <c r="G235" s="7"/>
      <c r="H235" s="7"/>
      <c r="I235" s="7"/>
      <c r="J235" s="10"/>
      <c r="K235" s="7"/>
      <c r="L235" s="26">
        <v>2312.38</v>
      </c>
      <c r="M235" s="17"/>
      <c r="N235" s="26">
        <f>N232</f>
        <v>22602.571407359996</v>
      </c>
    </row>
    <row r="236" spans="1:14" ht="31.9" customHeight="1" x14ac:dyDescent="0.25">
      <c r="A236" s="4">
        <v>29</v>
      </c>
      <c r="B236" s="5" t="s">
        <v>34</v>
      </c>
      <c r="C236" s="161" t="s">
        <v>35</v>
      </c>
      <c r="D236" s="161"/>
      <c r="E236" s="161"/>
      <c r="F236" s="6" t="s">
        <v>36</v>
      </c>
      <c r="G236" s="7">
        <v>3.4360000000000002E-2</v>
      </c>
      <c r="H236" s="24">
        <v>1</v>
      </c>
      <c r="I236" s="41">
        <v>3.4360000000000002E-2</v>
      </c>
      <c r="J236" s="10"/>
      <c r="K236" s="7"/>
      <c r="L236" s="10"/>
      <c r="M236" s="7"/>
      <c r="N236" s="10"/>
    </row>
    <row r="237" spans="1:14" ht="19.899999999999999" customHeight="1" x14ac:dyDescent="0.25">
      <c r="A237" s="13"/>
      <c r="B237" s="14"/>
      <c r="C237" s="157" t="s">
        <v>347</v>
      </c>
      <c r="D237" s="157"/>
      <c r="E237" s="157"/>
      <c r="F237" s="157"/>
      <c r="G237" s="157"/>
      <c r="H237" s="157"/>
      <c r="I237" s="157"/>
      <c r="J237" s="157"/>
      <c r="K237" s="157"/>
      <c r="L237" s="157"/>
      <c r="M237" s="157"/>
      <c r="N237" s="157"/>
    </row>
    <row r="238" spans="1:14" ht="15.6" customHeight="1" x14ac:dyDescent="0.25">
      <c r="A238" s="12"/>
      <c r="B238" s="16">
        <v>1</v>
      </c>
      <c r="C238" s="157" t="s">
        <v>1</v>
      </c>
      <c r="D238" s="157"/>
      <c r="E238" s="157"/>
      <c r="F238" s="13"/>
      <c r="G238" s="17"/>
      <c r="H238" s="17"/>
      <c r="I238" s="17"/>
      <c r="J238" s="18">
        <v>934.08</v>
      </c>
      <c r="K238" s="17"/>
      <c r="L238" s="18">
        <f>I236*J238</f>
        <v>32.094988800000003</v>
      </c>
      <c r="M238" s="19">
        <v>39.96</v>
      </c>
      <c r="N238" s="20">
        <f>L238*M238</f>
        <v>1282.5157524480001</v>
      </c>
    </row>
    <row r="239" spans="1:14" x14ac:dyDescent="0.25">
      <c r="A239" s="12"/>
      <c r="B239" s="16">
        <v>2</v>
      </c>
      <c r="C239" s="157" t="s">
        <v>3</v>
      </c>
      <c r="D239" s="157"/>
      <c r="E239" s="157"/>
      <c r="F239" s="13"/>
      <c r="G239" s="17"/>
      <c r="H239" s="17"/>
      <c r="I239" s="17"/>
      <c r="J239" s="20">
        <v>5644.81</v>
      </c>
      <c r="K239" s="17"/>
      <c r="L239" s="18">
        <f>I236*J239</f>
        <v>193.95567160000002</v>
      </c>
      <c r="M239" s="19">
        <v>14.82</v>
      </c>
      <c r="N239" s="20">
        <f>L239*M239</f>
        <v>2874.4230531120002</v>
      </c>
    </row>
    <row r="240" spans="1:14" ht="15" customHeight="1" x14ac:dyDescent="0.25">
      <c r="A240" s="12"/>
      <c r="B240" s="16">
        <v>3</v>
      </c>
      <c r="C240" s="157" t="s">
        <v>5</v>
      </c>
      <c r="D240" s="157"/>
      <c r="E240" s="157"/>
      <c r="F240" s="13"/>
      <c r="G240" s="17"/>
      <c r="H240" s="17"/>
      <c r="I240" s="17"/>
      <c r="J240" s="18">
        <v>786.51</v>
      </c>
      <c r="K240" s="17"/>
      <c r="L240" s="18">
        <f>I236*J240</f>
        <v>27.0244836</v>
      </c>
      <c r="M240" s="19">
        <v>39.96</v>
      </c>
      <c r="N240" s="20">
        <f>L240*M240</f>
        <v>1079.898364656</v>
      </c>
    </row>
    <row r="241" spans="1:14" ht="19.149999999999999" customHeight="1" x14ac:dyDescent="0.25">
      <c r="A241" s="12"/>
      <c r="B241" s="16">
        <v>4</v>
      </c>
      <c r="C241" s="157" t="s">
        <v>7</v>
      </c>
      <c r="D241" s="157"/>
      <c r="E241" s="157"/>
      <c r="F241" s="13"/>
      <c r="G241" s="17"/>
      <c r="H241" s="17"/>
      <c r="I241" s="17"/>
      <c r="J241" s="18">
        <v>247.81</v>
      </c>
      <c r="K241" s="17"/>
      <c r="L241" s="18">
        <f>I236*J241</f>
        <v>8.5147516000000003</v>
      </c>
      <c r="M241" s="19">
        <v>11.36</v>
      </c>
      <c r="N241" s="18">
        <f>L241*M241</f>
        <v>96.727578175999994</v>
      </c>
    </row>
    <row r="242" spans="1:14" ht="17.45" customHeight="1" x14ac:dyDescent="0.25">
      <c r="A242" s="21"/>
      <c r="B242" s="21"/>
      <c r="C242" s="157" t="s">
        <v>8</v>
      </c>
      <c r="D242" s="157"/>
      <c r="E242" s="157"/>
      <c r="F242" s="13" t="s">
        <v>9</v>
      </c>
      <c r="G242" s="19">
        <v>99.37</v>
      </c>
      <c r="H242" s="17"/>
      <c r="I242" s="31">
        <v>13.404943400000001</v>
      </c>
      <c r="J242" s="23"/>
      <c r="K242" s="17"/>
      <c r="L242" s="23"/>
      <c r="M242" s="17"/>
      <c r="N242" s="23"/>
    </row>
    <row r="243" spans="1:14" ht="14.45" customHeight="1" x14ac:dyDescent="0.25">
      <c r="A243" s="21"/>
      <c r="B243" s="21"/>
      <c r="C243" s="157" t="s">
        <v>10</v>
      </c>
      <c r="D243" s="157"/>
      <c r="E243" s="157"/>
      <c r="F243" s="13" t="s">
        <v>9</v>
      </c>
      <c r="G243" s="19">
        <v>58.26</v>
      </c>
      <c r="H243" s="17"/>
      <c r="I243" s="31">
        <v>7.8592332000000003</v>
      </c>
      <c r="J243" s="23"/>
      <c r="K243" s="17"/>
      <c r="L243" s="23"/>
      <c r="M243" s="17"/>
      <c r="N243" s="23"/>
    </row>
    <row r="244" spans="1:14" ht="16.149999999999999" customHeight="1" x14ac:dyDescent="0.25">
      <c r="A244" s="12"/>
      <c r="B244" s="21"/>
      <c r="C244" s="157" t="s">
        <v>11</v>
      </c>
      <c r="D244" s="157"/>
      <c r="E244" s="157"/>
      <c r="F244" s="13"/>
      <c r="G244" s="17"/>
      <c r="H244" s="17"/>
      <c r="I244" s="17"/>
      <c r="J244" s="20">
        <v>6826.7</v>
      </c>
      <c r="K244" s="17"/>
      <c r="L244" s="18">
        <v>920.92</v>
      </c>
      <c r="M244" s="17"/>
      <c r="N244" s="20">
        <f>N238+N239+N241</f>
        <v>4253.6663837360002</v>
      </c>
    </row>
    <row r="245" spans="1:14" ht="14.45" customHeight="1" x14ac:dyDescent="0.25">
      <c r="A245" s="21"/>
      <c r="B245" s="21"/>
      <c r="C245" s="157" t="s">
        <v>12</v>
      </c>
      <c r="D245" s="157"/>
      <c r="E245" s="157"/>
      <c r="F245" s="13"/>
      <c r="G245" s="17"/>
      <c r="H245" s="17"/>
      <c r="I245" s="17"/>
      <c r="J245" s="23"/>
      <c r="K245" s="17"/>
      <c r="L245" s="18">
        <v>232.11</v>
      </c>
      <c r="M245" s="17"/>
      <c r="N245" s="20">
        <f>N238+N240</f>
        <v>2362.4141171040001</v>
      </c>
    </row>
    <row r="246" spans="1:14" ht="31.15" customHeight="1" x14ac:dyDescent="0.25">
      <c r="A246" s="21"/>
      <c r="B246" s="21" t="s">
        <v>37</v>
      </c>
      <c r="C246" s="157" t="s">
        <v>38</v>
      </c>
      <c r="D246" s="157"/>
      <c r="E246" s="157"/>
      <c r="F246" s="13" t="s">
        <v>15</v>
      </c>
      <c r="G246" s="24">
        <v>110</v>
      </c>
      <c r="H246" s="17"/>
      <c r="I246" s="24">
        <v>110</v>
      </c>
      <c r="J246" s="23"/>
      <c r="K246" s="17"/>
      <c r="L246" s="18">
        <v>255.32</v>
      </c>
      <c r="M246" s="17"/>
      <c r="N246" s="20">
        <f>N245*I246/100</f>
        <v>2598.6555288144</v>
      </c>
    </row>
    <row r="247" spans="1:14" ht="31.15" customHeight="1" x14ac:dyDescent="0.25">
      <c r="A247" s="21"/>
      <c r="B247" s="21" t="s">
        <v>39</v>
      </c>
      <c r="C247" s="157" t="s">
        <v>40</v>
      </c>
      <c r="D247" s="157"/>
      <c r="E247" s="157"/>
      <c r="F247" s="13" t="s">
        <v>15</v>
      </c>
      <c r="G247" s="24">
        <v>73</v>
      </c>
      <c r="H247" s="17"/>
      <c r="I247" s="24">
        <v>73</v>
      </c>
      <c r="J247" s="23"/>
      <c r="K247" s="17"/>
      <c r="L247" s="18">
        <v>169.44</v>
      </c>
      <c r="M247" s="17"/>
      <c r="N247" s="20">
        <f>N245*I247/100</f>
        <v>1724.56230548592</v>
      </c>
    </row>
    <row r="248" spans="1:14" ht="14.45" customHeight="1" x14ac:dyDescent="0.25">
      <c r="A248" s="6"/>
      <c r="B248" s="5"/>
      <c r="C248" s="161" t="s">
        <v>18</v>
      </c>
      <c r="D248" s="161"/>
      <c r="E248" s="161"/>
      <c r="F248" s="6"/>
      <c r="G248" s="7"/>
      <c r="H248" s="7"/>
      <c r="I248" s="7"/>
      <c r="J248" s="10"/>
      <c r="K248" s="7"/>
      <c r="L248" s="26">
        <v>1345.68</v>
      </c>
      <c r="M248" s="17"/>
      <c r="N248" s="26">
        <f>N244+N246+N247</f>
        <v>8576.8842180363208</v>
      </c>
    </row>
    <row r="249" spans="1:14" ht="30" customHeight="1" x14ac:dyDescent="0.25">
      <c r="A249" s="4">
        <v>30</v>
      </c>
      <c r="B249" s="5" t="s">
        <v>41</v>
      </c>
      <c r="C249" s="161" t="s">
        <v>316</v>
      </c>
      <c r="D249" s="161"/>
      <c r="E249" s="161"/>
      <c r="F249" s="6" t="s">
        <v>19</v>
      </c>
      <c r="G249" s="7">
        <v>1.1607000000000001</v>
      </c>
      <c r="H249" s="24">
        <v>1</v>
      </c>
      <c r="I249" s="41">
        <v>1.1607000000000001</v>
      </c>
      <c r="J249" s="26">
        <v>1382.9</v>
      </c>
      <c r="K249" s="7"/>
      <c r="L249" s="26">
        <f>I249*J249</f>
        <v>1605.1320300000002</v>
      </c>
      <c r="M249" s="19">
        <v>11.36</v>
      </c>
      <c r="N249" s="26">
        <f>L249*M249</f>
        <v>18234.299860800002</v>
      </c>
    </row>
    <row r="250" spans="1:14" x14ac:dyDescent="0.25">
      <c r="A250" s="6"/>
      <c r="B250" s="5"/>
      <c r="C250" s="157" t="s">
        <v>43</v>
      </c>
      <c r="D250" s="157"/>
      <c r="E250" s="157"/>
      <c r="F250" s="157"/>
      <c r="G250" s="157"/>
      <c r="H250" s="157"/>
      <c r="I250" s="157"/>
      <c r="J250" s="157"/>
      <c r="K250" s="157"/>
      <c r="L250" s="157"/>
      <c r="M250" s="157"/>
      <c r="N250" s="157"/>
    </row>
    <row r="251" spans="1:14" x14ac:dyDescent="0.25">
      <c r="A251" s="13"/>
      <c r="B251" s="14"/>
      <c r="C251" s="157" t="s">
        <v>348</v>
      </c>
      <c r="D251" s="157"/>
      <c r="E251" s="157"/>
      <c r="F251" s="157"/>
      <c r="G251" s="157"/>
      <c r="H251" s="157"/>
      <c r="I251" s="157"/>
      <c r="J251" s="157"/>
      <c r="K251" s="157"/>
      <c r="L251" s="157"/>
      <c r="M251" s="157"/>
      <c r="N251" s="157"/>
    </row>
    <row r="252" spans="1:14" ht="14.45" customHeight="1" x14ac:dyDescent="0.25">
      <c r="A252" s="6"/>
      <c r="B252" s="5"/>
      <c r="C252" s="161" t="s">
        <v>18</v>
      </c>
      <c r="D252" s="161"/>
      <c r="E252" s="161"/>
      <c r="F252" s="6"/>
      <c r="G252" s="7"/>
      <c r="H252" s="7"/>
      <c r="I252" s="7"/>
      <c r="J252" s="10"/>
      <c r="K252" s="7"/>
      <c r="L252" s="26">
        <v>6715.88</v>
      </c>
      <c r="M252" s="17"/>
      <c r="N252" s="26">
        <f>N249</f>
        <v>18234.299860800002</v>
      </c>
    </row>
    <row r="253" spans="1:14" ht="30.6" customHeight="1" x14ac:dyDescent="0.25">
      <c r="A253" s="4">
        <v>31</v>
      </c>
      <c r="B253" s="5" t="s">
        <v>184</v>
      </c>
      <c r="C253" s="161" t="s">
        <v>185</v>
      </c>
      <c r="D253" s="161"/>
      <c r="E253" s="161"/>
      <c r="F253" s="6" t="s">
        <v>70</v>
      </c>
      <c r="G253" s="7">
        <v>0.18</v>
      </c>
      <c r="H253" s="24">
        <v>1</v>
      </c>
      <c r="I253" s="33">
        <v>0.18</v>
      </c>
      <c r="J253" s="10"/>
      <c r="K253" s="7"/>
      <c r="L253" s="10"/>
      <c r="M253" s="7"/>
      <c r="N253" s="10"/>
    </row>
    <row r="254" spans="1:14" ht="14.45" customHeight="1" x14ac:dyDescent="0.25">
      <c r="A254" s="13"/>
      <c r="B254" s="14"/>
      <c r="C254" s="157" t="s">
        <v>317</v>
      </c>
      <c r="D254" s="157"/>
      <c r="E254" s="157"/>
      <c r="F254" s="157"/>
      <c r="G254" s="157"/>
      <c r="H254" s="157"/>
      <c r="I254" s="157"/>
      <c r="J254" s="157"/>
      <c r="K254" s="157"/>
      <c r="L254" s="157"/>
      <c r="M254" s="157"/>
      <c r="N254" s="157"/>
    </row>
    <row r="255" spans="1:14" ht="15.6" customHeight="1" x14ac:dyDescent="0.25">
      <c r="A255" s="12"/>
      <c r="B255" s="16">
        <v>1</v>
      </c>
      <c r="C255" s="157" t="s">
        <v>1</v>
      </c>
      <c r="D255" s="157"/>
      <c r="E255" s="157"/>
      <c r="F255" s="13"/>
      <c r="G255" s="17"/>
      <c r="H255" s="17"/>
      <c r="I255" s="17"/>
      <c r="J255" s="18">
        <v>663.75</v>
      </c>
      <c r="K255" s="17"/>
      <c r="L255" s="18">
        <f>I253*J255</f>
        <v>119.47499999999999</v>
      </c>
      <c r="M255" s="19">
        <v>39.96</v>
      </c>
      <c r="N255" s="20">
        <f>L255*M255</f>
        <v>4774.2209999999995</v>
      </c>
    </row>
    <row r="256" spans="1:14" x14ac:dyDescent="0.25">
      <c r="A256" s="21"/>
      <c r="B256" s="21"/>
      <c r="C256" s="157" t="s">
        <v>8</v>
      </c>
      <c r="D256" s="157"/>
      <c r="E256" s="157"/>
      <c r="F256" s="13" t="s">
        <v>9</v>
      </c>
      <c r="G256" s="29">
        <v>88.5</v>
      </c>
      <c r="H256" s="17"/>
      <c r="I256" s="42">
        <v>57.524999999999999</v>
      </c>
      <c r="J256" s="23"/>
      <c r="K256" s="17"/>
      <c r="L256" s="23"/>
      <c r="M256" s="17"/>
      <c r="N256" s="23"/>
    </row>
    <row r="257" spans="1:15" x14ac:dyDescent="0.25">
      <c r="A257" s="12"/>
      <c r="B257" s="21"/>
      <c r="C257" s="157" t="s">
        <v>11</v>
      </c>
      <c r="D257" s="157"/>
      <c r="E257" s="157"/>
      <c r="F257" s="13"/>
      <c r="G257" s="17"/>
      <c r="H257" s="17"/>
      <c r="I257" s="17"/>
      <c r="J257" s="18">
        <v>663.75</v>
      </c>
      <c r="K257" s="17"/>
      <c r="L257" s="18">
        <f>I253*J257</f>
        <v>119.47499999999999</v>
      </c>
      <c r="M257" s="17"/>
      <c r="N257" s="20">
        <f>N255</f>
        <v>4774.2209999999995</v>
      </c>
    </row>
    <row r="258" spans="1:15" x14ac:dyDescent="0.25">
      <c r="A258" s="21"/>
      <c r="B258" s="21"/>
      <c r="C258" s="157" t="s">
        <v>12</v>
      </c>
      <c r="D258" s="157"/>
      <c r="E258" s="157"/>
      <c r="F258" s="13"/>
      <c r="G258" s="17"/>
      <c r="H258" s="17"/>
      <c r="I258" s="17"/>
      <c r="J258" s="23"/>
      <c r="K258" s="17"/>
      <c r="L258" s="18">
        <v>431.44</v>
      </c>
      <c r="M258" s="17"/>
      <c r="N258" s="20">
        <f>N255</f>
        <v>4774.2209999999995</v>
      </c>
    </row>
    <row r="259" spans="1:15" ht="28.15" customHeight="1" x14ac:dyDescent="0.25">
      <c r="A259" s="21"/>
      <c r="B259" s="21" t="s">
        <v>87</v>
      </c>
      <c r="C259" s="157" t="s">
        <v>88</v>
      </c>
      <c r="D259" s="157"/>
      <c r="E259" s="157"/>
      <c r="F259" s="13" t="s">
        <v>15</v>
      </c>
      <c r="G259" s="24">
        <v>89</v>
      </c>
      <c r="H259" s="17"/>
      <c r="I259" s="24">
        <v>89</v>
      </c>
      <c r="J259" s="23"/>
      <c r="K259" s="17"/>
      <c r="L259" s="18">
        <v>383.98</v>
      </c>
      <c r="M259" s="17"/>
      <c r="N259" s="20">
        <f>N258*I259/100</f>
        <v>4249.0566899999994</v>
      </c>
    </row>
    <row r="260" spans="1:15" ht="29.45" customHeight="1" x14ac:dyDescent="0.25">
      <c r="A260" s="21"/>
      <c r="B260" s="21" t="s">
        <v>89</v>
      </c>
      <c r="C260" s="157" t="s">
        <v>90</v>
      </c>
      <c r="D260" s="157"/>
      <c r="E260" s="157"/>
      <c r="F260" s="13" t="s">
        <v>15</v>
      </c>
      <c r="G260" s="24">
        <v>40</v>
      </c>
      <c r="H260" s="17"/>
      <c r="I260" s="24">
        <v>40</v>
      </c>
      <c r="J260" s="23"/>
      <c r="K260" s="17"/>
      <c r="L260" s="18">
        <v>172.58</v>
      </c>
      <c r="M260" s="17"/>
      <c r="N260" s="20">
        <f>N258*I260/100</f>
        <v>1909.6883999999998</v>
      </c>
    </row>
    <row r="261" spans="1:15" ht="16.149999999999999" customHeight="1" x14ac:dyDescent="0.25">
      <c r="A261" s="6"/>
      <c r="B261" s="5"/>
      <c r="C261" s="161" t="s">
        <v>18</v>
      </c>
      <c r="D261" s="161"/>
      <c r="E261" s="161"/>
      <c r="F261" s="6"/>
      <c r="G261" s="7"/>
      <c r="H261" s="7"/>
      <c r="I261" s="7"/>
      <c r="J261" s="10"/>
      <c r="K261" s="7"/>
      <c r="L261" s="32">
        <v>988</v>
      </c>
      <c r="M261" s="17"/>
      <c r="N261" s="26">
        <f>N257+N259+N260</f>
        <v>10932.966089999998</v>
      </c>
    </row>
    <row r="262" spans="1:15" ht="33.6" customHeight="1" x14ac:dyDescent="0.25">
      <c r="A262" s="4">
        <v>32</v>
      </c>
      <c r="B262" s="5" t="s">
        <v>186</v>
      </c>
      <c r="C262" s="161" t="s">
        <v>187</v>
      </c>
      <c r="D262" s="161"/>
      <c r="E262" s="161"/>
      <c r="F262" s="6" t="s">
        <v>19</v>
      </c>
      <c r="G262" s="7">
        <v>18</v>
      </c>
      <c r="H262" s="24">
        <v>1</v>
      </c>
      <c r="I262" s="8">
        <v>18</v>
      </c>
      <c r="J262" s="32">
        <v>54.95</v>
      </c>
      <c r="K262" s="7"/>
      <c r="L262" s="26">
        <f>I262*J262</f>
        <v>989.1</v>
      </c>
      <c r="M262" s="19">
        <v>11.36</v>
      </c>
      <c r="N262" s="26">
        <f>L262*M262</f>
        <v>11236.175999999999</v>
      </c>
    </row>
    <row r="263" spans="1:15" ht="14.45" customHeight="1" x14ac:dyDescent="0.25">
      <c r="A263" s="6"/>
      <c r="B263" s="5"/>
      <c r="C263" s="157" t="s">
        <v>21</v>
      </c>
      <c r="D263" s="157"/>
      <c r="E263" s="157"/>
      <c r="F263" s="157"/>
      <c r="G263" s="157"/>
      <c r="H263" s="157"/>
      <c r="I263" s="157"/>
      <c r="J263" s="157"/>
      <c r="K263" s="157"/>
      <c r="L263" s="157"/>
      <c r="M263" s="157"/>
      <c r="N263" s="157"/>
    </row>
    <row r="264" spans="1:15" ht="16.149999999999999" customHeight="1" x14ac:dyDescent="0.25">
      <c r="A264" s="6"/>
      <c r="B264" s="5"/>
      <c r="C264" s="161" t="s">
        <v>18</v>
      </c>
      <c r="D264" s="161"/>
      <c r="E264" s="161"/>
      <c r="F264" s="6"/>
      <c r="G264" s="7"/>
      <c r="H264" s="7"/>
      <c r="I264" s="7"/>
      <c r="J264" s="10"/>
      <c r="K264" s="7"/>
      <c r="L264" s="26">
        <v>3571.75</v>
      </c>
      <c r="M264" s="17"/>
      <c r="N264" s="26">
        <f>N262</f>
        <v>11236.175999999999</v>
      </c>
    </row>
    <row r="265" spans="1:15" ht="18" customHeight="1" x14ac:dyDescent="0.25">
      <c r="A265" s="34"/>
      <c r="B265" s="35"/>
      <c r="C265" s="161" t="s">
        <v>213</v>
      </c>
      <c r="D265" s="161"/>
      <c r="E265" s="161"/>
      <c r="F265" s="161"/>
      <c r="G265" s="161"/>
      <c r="H265" s="161"/>
      <c r="I265" s="161"/>
      <c r="J265" s="161"/>
      <c r="K265" s="161"/>
      <c r="L265" s="36"/>
      <c r="M265" s="37"/>
      <c r="N265" s="133">
        <f>N123+N126+N139+N142+N146+N150+N154+N158+N162+N175+N179+N192+N195+N198+N212+N215+N228+N231+N235+N248+N252+N261+N264</f>
        <v>1457485.9875997147</v>
      </c>
      <c r="O265" s="111"/>
    </row>
    <row r="266" spans="1:15" ht="19.899999999999999" customHeight="1" x14ac:dyDescent="0.25">
      <c r="A266" s="172" t="s">
        <v>117</v>
      </c>
      <c r="B266" s="173"/>
      <c r="C266" s="173"/>
      <c r="D266" s="173"/>
      <c r="E266" s="173"/>
      <c r="F266" s="43"/>
      <c r="G266" s="43"/>
      <c r="H266" s="43"/>
      <c r="I266" s="43"/>
      <c r="J266" s="43"/>
      <c r="K266" s="43"/>
      <c r="L266" s="43"/>
      <c r="M266" s="43"/>
      <c r="N266" s="43"/>
    </row>
    <row r="267" spans="1:15" ht="33" customHeight="1" x14ac:dyDescent="0.25">
      <c r="A267" s="4">
        <v>33</v>
      </c>
      <c r="B267" s="82" t="s">
        <v>248</v>
      </c>
      <c r="C267" s="161" t="s">
        <v>128</v>
      </c>
      <c r="D267" s="161"/>
      <c r="E267" s="161"/>
      <c r="F267" s="6" t="s">
        <v>103</v>
      </c>
      <c r="G267" s="7">
        <v>7.8E-2</v>
      </c>
      <c r="H267" s="24">
        <v>1</v>
      </c>
      <c r="I267" s="9">
        <v>7.8E-2</v>
      </c>
      <c r="J267" s="10"/>
      <c r="K267" s="7"/>
      <c r="L267" s="10"/>
      <c r="M267" s="7"/>
      <c r="N267" s="10"/>
    </row>
    <row r="268" spans="1:15" ht="21" customHeight="1" x14ac:dyDescent="0.25">
      <c r="A268" s="13"/>
      <c r="B268" s="14"/>
      <c r="C268" s="157" t="s">
        <v>351</v>
      </c>
      <c r="D268" s="157"/>
      <c r="E268" s="157"/>
      <c r="F268" s="157"/>
      <c r="G268" s="157"/>
      <c r="H268" s="157"/>
      <c r="I268" s="157"/>
      <c r="J268" s="157"/>
      <c r="K268" s="157"/>
      <c r="L268" s="157"/>
      <c r="M268" s="157"/>
      <c r="N268" s="157"/>
    </row>
    <row r="269" spans="1:15" x14ac:dyDescent="0.25">
      <c r="A269" s="12"/>
      <c r="B269" s="16">
        <v>1</v>
      </c>
      <c r="C269" s="157" t="s">
        <v>1</v>
      </c>
      <c r="D269" s="157"/>
      <c r="E269" s="157"/>
      <c r="F269" s="13"/>
      <c r="G269" s="17"/>
      <c r="H269" s="17"/>
      <c r="I269" s="17"/>
      <c r="J269" s="20">
        <v>1834.88</v>
      </c>
      <c r="K269" s="17">
        <v>0.7</v>
      </c>
      <c r="L269" s="18">
        <f>I267*J269*0.7</f>
        <v>100.184448</v>
      </c>
      <c r="M269" s="19">
        <v>39.96</v>
      </c>
      <c r="N269" s="20">
        <f>L269*M269</f>
        <v>4003.3705420800002</v>
      </c>
    </row>
    <row r="270" spans="1:15" x14ac:dyDescent="0.25">
      <c r="A270" s="12"/>
      <c r="B270" s="16">
        <v>2</v>
      </c>
      <c r="C270" s="157" t="s">
        <v>3</v>
      </c>
      <c r="D270" s="157"/>
      <c r="E270" s="157"/>
      <c r="F270" s="13"/>
      <c r="G270" s="17"/>
      <c r="H270" s="17"/>
      <c r="I270" s="17"/>
      <c r="J270" s="20">
        <v>9404.1200000000008</v>
      </c>
      <c r="K270" s="17">
        <v>0.7</v>
      </c>
      <c r="L270" s="18">
        <f>I267*J270*0.7</f>
        <v>513.46495200000004</v>
      </c>
      <c r="M270" s="19">
        <v>14.82</v>
      </c>
      <c r="N270" s="20">
        <f>L270*M270</f>
        <v>7609.5505886400006</v>
      </c>
    </row>
    <row r="271" spans="1:15" x14ac:dyDescent="0.25">
      <c r="A271" s="12"/>
      <c r="B271" s="16">
        <v>3</v>
      </c>
      <c r="C271" s="157" t="s">
        <v>5</v>
      </c>
      <c r="D271" s="157"/>
      <c r="E271" s="157"/>
      <c r="F271" s="13"/>
      <c r="G271" s="17"/>
      <c r="H271" s="17"/>
      <c r="I271" s="17"/>
      <c r="J271" s="20">
        <v>1108.4000000000001</v>
      </c>
      <c r="K271" s="17">
        <v>0.7</v>
      </c>
      <c r="L271" s="18">
        <f>I267*J271*0.7</f>
        <v>60.518639999999998</v>
      </c>
      <c r="M271" s="19">
        <v>39.96</v>
      </c>
      <c r="N271" s="20">
        <f>L271*M271</f>
        <v>2418.3248543999998</v>
      </c>
    </row>
    <row r="272" spans="1:15" x14ac:dyDescent="0.25">
      <c r="A272" s="12"/>
      <c r="B272" s="16">
        <v>4</v>
      </c>
      <c r="C272" s="157" t="s">
        <v>7</v>
      </c>
      <c r="D272" s="157"/>
      <c r="E272" s="157"/>
      <c r="F272" s="13"/>
      <c r="G272" s="17"/>
      <c r="H272" s="17"/>
      <c r="I272" s="17"/>
      <c r="J272" s="20">
        <v>24587.75</v>
      </c>
      <c r="K272" s="17">
        <v>0</v>
      </c>
      <c r="L272" s="20">
        <v>0</v>
      </c>
      <c r="M272" s="19">
        <v>0</v>
      </c>
      <c r="N272" s="20">
        <v>0</v>
      </c>
    </row>
    <row r="273" spans="1:14" ht="18" customHeight="1" x14ac:dyDescent="0.25">
      <c r="A273" s="21"/>
      <c r="B273" s="21"/>
      <c r="C273" s="157" t="s">
        <v>8</v>
      </c>
      <c r="D273" s="157"/>
      <c r="E273" s="157"/>
      <c r="F273" s="13" t="s">
        <v>9</v>
      </c>
      <c r="G273" s="29">
        <v>195.2</v>
      </c>
      <c r="H273" s="17"/>
      <c r="I273" s="31">
        <v>20.417919999999999</v>
      </c>
      <c r="J273" s="23"/>
      <c r="K273" s="17"/>
      <c r="L273" s="23"/>
      <c r="M273" s="17"/>
      <c r="N273" s="23"/>
    </row>
    <row r="274" spans="1:14" ht="17.45" customHeight="1" x14ac:dyDescent="0.25">
      <c r="A274" s="21"/>
      <c r="B274" s="21"/>
      <c r="C274" s="157" t="s">
        <v>10</v>
      </c>
      <c r="D274" s="157"/>
      <c r="E274" s="157"/>
      <c r="F274" s="13" t="s">
        <v>9</v>
      </c>
      <c r="G274" s="29">
        <v>82.4</v>
      </c>
      <c r="H274" s="17"/>
      <c r="I274" s="31">
        <v>8.61904</v>
      </c>
      <c r="J274" s="23"/>
      <c r="K274" s="17"/>
      <c r="L274" s="23"/>
      <c r="M274" s="17"/>
      <c r="N274" s="23"/>
    </row>
    <row r="275" spans="1:14" x14ac:dyDescent="0.25">
      <c r="A275" s="12"/>
      <c r="B275" s="21"/>
      <c r="C275" s="157" t="s">
        <v>11</v>
      </c>
      <c r="D275" s="157"/>
      <c r="E275" s="157"/>
      <c r="F275" s="13"/>
      <c r="G275" s="17"/>
      <c r="H275" s="17"/>
      <c r="I275" s="17"/>
      <c r="J275" s="20">
        <v>35826.75</v>
      </c>
      <c r="K275" s="17"/>
      <c r="L275" s="20">
        <f>L269+L270+L272</f>
        <v>613.64940000000001</v>
      </c>
      <c r="M275" s="17"/>
      <c r="N275" s="20">
        <f>N269+N270+N272</f>
        <v>11612.92113072</v>
      </c>
    </row>
    <row r="276" spans="1:14" x14ac:dyDescent="0.25">
      <c r="A276" s="21"/>
      <c r="B276" s="21"/>
      <c r="C276" s="157" t="s">
        <v>12</v>
      </c>
      <c r="D276" s="157"/>
      <c r="E276" s="157"/>
      <c r="F276" s="13"/>
      <c r="G276" s="17"/>
      <c r="H276" s="17"/>
      <c r="I276" s="17"/>
      <c r="J276" s="23"/>
      <c r="K276" s="17"/>
      <c r="L276" s="18">
        <f>L269+L271</f>
        <v>160.70308800000001</v>
      </c>
      <c r="M276" s="17"/>
      <c r="N276" s="20">
        <f>N269+N271</f>
        <v>6421.6953964799995</v>
      </c>
    </row>
    <row r="277" spans="1:14" ht="31.9" customHeight="1" x14ac:dyDescent="0.25">
      <c r="A277" s="21"/>
      <c r="B277" s="21" t="s">
        <v>104</v>
      </c>
      <c r="C277" s="157" t="s">
        <v>105</v>
      </c>
      <c r="D277" s="157"/>
      <c r="E277" s="157"/>
      <c r="F277" s="13" t="s">
        <v>15</v>
      </c>
      <c r="G277" s="24">
        <v>117</v>
      </c>
      <c r="H277" s="17"/>
      <c r="I277" s="24">
        <v>117</v>
      </c>
      <c r="J277" s="23"/>
      <c r="K277" s="17"/>
      <c r="L277" s="18">
        <f>L276*I277/100</f>
        <v>188.02261296</v>
      </c>
      <c r="M277" s="17"/>
      <c r="N277" s="20">
        <f>N276*I277/100</f>
        <v>7513.3836138815996</v>
      </c>
    </row>
    <row r="278" spans="1:14" ht="33" customHeight="1" x14ac:dyDescent="0.25">
      <c r="A278" s="21"/>
      <c r="B278" s="21" t="s">
        <v>106</v>
      </c>
      <c r="C278" s="157" t="s">
        <v>107</v>
      </c>
      <c r="D278" s="157"/>
      <c r="E278" s="157"/>
      <c r="F278" s="13" t="s">
        <v>15</v>
      </c>
      <c r="G278" s="24">
        <v>74</v>
      </c>
      <c r="H278" s="17"/>
      <c r="I278" s="24">
        <v>74</v>
      </c>
      <c r="J278" s="23"/>
      <c r="K278" s="17"/>
      <c r="L278" s="18">
        <f>L276*I278/100</f>
        <v>118.92028512</v>
      </c>
      <c r="M278" s="17"/>
      <c r="N278" s="20">
        <f>N276*I278/100</f>
        <v>4752.0545933951998</v>
      </c>
    </row>
    <row r="279" spans="1:14" x14ac:dyDescent="0.25">
      <c r="A279" s="6"/>
      <c r="B279" s="5"/>
      <c r="C279" s="161" t="s">
        <v>18</v>
      </c>
      <c r="D279" s="161"/>
      <c r="E279" s="161"/>
      <c r="F279" s="6"/>
      <c r="G279" s="7"/>
      <c r="H279" s="7"/>
      <c r="I279" s="7"/>
      <c r="J279" s="10"/>
      <c r="K279" s="7"/>
      <c r="L279" s="26">
        <v>4335.51</v>
      </c>
      <c r="M279" s="17"/>
      <c r="N279" s="26">
        <f>N275+N277+N278</f>
        <v>23878.359337996801</v>
      </c>
    </row>
    <row r="280" spans="1:14" ht="33" customHeight="1" x14ac:dyDescent="0.25">
      <c r="A280" s="4">
        <v>34</v>
      </c>
      <c r="B280" s="82" t="s">
        <v>249</v>
      </c>
      <c r="C280" s="161" t="s">
        <v>190</v>
      </c>
      <c r="D280" s="161"/>
      <c r="E280" s="161"/>
      <c r="F280" s="6" t="s">
        <v>103</v>
      </c>
      <c r="G280" s="7">
        <v>1.24E-2</v>
      </c>
      <c r="H280" s="24">
        <v>1</v>
      </c>
      <c r="I280" s="41">
        <v>1.24E-2</v>
      </c>
      <c r="J280" s="10"/>
      <c r="K280" s="7"/>
      <c r="L280" s="10"/>
      <c r="M280" s="7"/>
      <c r="N280" s="10"/>
    </row>
    <row r="281" spans="1:14" x14ac:dyDescent="0.25">
      <c r="A281" s="13"/>
      <c r="B281" s="14"/>
      <c r="C281" s="157" t="s">
        <v>350</v>
      </c>
      <c r="D281" s="157"/>
      <c r="E281" s="157"/>
      <c r="F281" s="157"/>
      <c r="G281" s="157"/>
      <c r="H281" s="157"/>
      <c r="I281" s="157"/>
      <c r="J281" s="157"/>
      <c r="K281" s="157"/>
      <c r="L281" s="157"/>
      <c r="M281" s="157"/>
      <c r="N281" s="157"/>
    </row>
    <row r="282" spans="1:14" x14ac:dyDescent="0.25">
      <c r="A282" s="12"/>
      <c r="B282" s="16">
        <v>1</v>
      </c>
      <c r="C282" s="157" t="s">
        <v>1</v>
      </c>
      <c r="D282" s="157"/>
      <c r="E282" s="157"/>
      <c r="F282" s="13"/>
      <c r="G282" s="17"/>
      <c r="H282" s="17"/>
      <c r="I282" s="17"/>
      <c r="J282" s="20">
        <v>1183.08</v>
      </c>
      <c r="K282" s="17">
        <v>0.7</v>
      </c>
      <c r="L282" s="18">
        <f>I280*J282*K282</f>
        <v>10.269134399999999</v>
      </c>
      <c r="M282" s="19">
        <v>39.96</v>
      </c>
      <c r="N282" s="18">
        <f>L282*M282</f>
        <v>410.35461062399997</v>
      </c>
    </row>
    <row r="283" spans="1:14" x14ac:dyDescent="0.25">
      <c r="A283" s="12"/>
      <c r="B283" s="16">
        <v>2</v>
      </c>
      <c r="C283" s="157" t="s">
        <v>3</v>
      </c>
      <c r="D283" s="157"/>
      <c r="E283" s="157"/>
      <c r="F283" s="13"/>
      <c r="G283" s="17"/>
      <c r="H283" s="17"/>
      <c r="I283" s="17"/>
      <c r="J283" s="20">
        <v>5947.42</v>
      </c>
      <c r="K283" s="17">
        <v>0.7</v>
      </c>
      <c r="L283" s="18">
        <f>I280*J283*K283</f>
        <v>51.623605599999998</v>
      </c>
      <c r="M283" s="19">
        <v>14.82</v>
      </c>
      <c r="N283" s="20">
        <f>L283*M283</f>
        <v>765.06183499199994</v>
      </c>
    </row>
    <row r="284" spans="1:14" x14ac:dyDescent="0.25">
      <c r="A284" s="12"/>
      <c r="B284" s="16">
        <v>3</v>
      </c>
      <c r="C284" s="157" t="s">
        <v>5</v>
      </c>
      <c r="D284" s="157"/>
      <c r="E284" s="157"/>
      <c r="F284" s="13"/>
      <c r="G284" s="17"/>
      <c r="H284" s="17"/>
      <c r="I284" s="17"/>
      <c r="J284" s="18">
        <v>700.69</v>
      </c>
      <c r="K284" s="17">
        <v>0.7</v>
      </c>
      <c r="L284" s="18">
        <f>I280*J284*K284</f>
        <v>6.0819891999999998</v>
      </c>
      <c r="M284" s="19">
        <v>39.96</v>
      </c>
      <c r="N284" s="18">
        <f>L284*M284</f>
        <v>243.03628843199999</v>
      </c>
    </row>
    <row r="285" spans="1:14" ht="17.45" customHeight="1" x14ac:dyDescent="0.25">
      <c r="A285" s="12"/>
      <c r="B285" s="16">
        <v>4</v>
      </c>
      <c r="C285" s="157" t="s">
        <v>7</v>
      </c>
      <c r="D285" s="157"/>
      <c r="E285" s="157"/>
      <c r="F285" s="13"/>
      <c r="G285" s="17"/>
      <c r="H285" s="17"/>
      <c r="I285" s="17"/>
      <c r="J285" s="20">
        <v>14725.89</v>
      </c>
      <c r="K285" s="17">
        <v>0</v>
      </c>
      <c r="L285" s="18">
        <f>I280*J285*K285</f>
        <v>0</v>
      </c>
      <c r="M285" s="19">
        <v>0</v>
      </c>
      <c r="N285" s="20">
        <v>0</v>
      </c>
    </row>
    <row r="286" spans="1:14" ht="18.600000000000001" customHeight="1" x14ac:dyDescent="0.25">
      <c r="A286" s="21"/>
      <c r="B286" s="21"/>
      <c r="C286" s="157" t="s">
        <v>8</v>
      </c>
      <c r="D286" s="157"/>
      <c r="E286" s="157"/>
      <c r="F286" s="13" t="s">
        <v>9</v>
      </c>
      <c r="G286" s="19">
        <v>125.86</v>
      </c>
      <c r="H286" s="17"/>
      <c r="I286" s="31">
        <v>3.0432948</v>
      </c>
      <c r="J286" s="23"/>
      <c r="K286" s="17"/>
      <c r="L286" s="23"/>
      <c r="M286" s="17"/>
      <c r="N286" s="23"/>
    </row>
    <row r="287" spans="1:14" x14ac:dyDescent="0.25">
      <c r="A287" s="21"/>
      <c r="B287" s="21"/>
      <c r="C287" s="157" t="s">
        <v>10</v>
      </c>
      <c r="D287" s="157"/>
      <c r="E287" s="157"/>
      <c r="F287" s="13" t="s">
        <v>9</v>
      </c>
      <c r="G287" s="19">
        <v>52.08</v>
      </c>
      <c r="H287" s="17"/>
      <c r="I287" s="31">
        <v>1.2592943999999999</v>
      </c>
      <c r="J287" s="23"/>
      <c r="K287" s="17"/>
      <c r="L287" s="23"/>
      <c r="M287" s="17"/>
      <c r="N287" s="23"/>
    </row>
    <row r="288" spans="1:14" x14ac:dyDescent="0.25">
      <c r="A288" s="12"/>
      <c r="B288" s="21"/>
      <c r="C288" s="157" t="s">
        <v>11</v>
      </c>
      <c r="D288" s="157"/>
      <c r="E288" s="157"/>
      <c r="F288" s="13"/>
      <c r="G288" s="17"/>
      <c r="H288" s="17"/>
      <c r="I288" s="17"/>
      <c r="J288" s="20">
        <v>21856.39</v>
      </c>
      <c r="K288" s="17"/>
      <c r="L288" s="18">
        <v>528.49</v>
      </c>
      <c r="M288" s="17"/>
      <c r="N288" s="20">
        <f>N282+N283+N285</f>
        <v>1175.4164456159999</v>
      </c>
    </row>
    <row r="289" spans="1:14" ht="22.15" customHeight="1" x14ac:dyDescent="0.25">
      <c r="A289" s="21"/>
      <c r="B289" s="21"/>
      <c r="C289" s="157" t="s">
        <v>12</v>
      </c>
      <c r="D289" s="157"/>
      <c r="E289" s="157"/>
      <c r="F289" s="13"/>
      <c r="G289" s="17"/>
      <c r="H289" s="17"/>
      <c r="I289" s="17"/>
      <c r="J289" s="23"/>
      <c r="K289" s="17"/>
      <c r="L289" s="18">
        <f>L282+L284</f>
        <v>16.351123599999998</v>
      </c>
      <c r="M289" s="17"/>
      <c r="N289" s="20">
        <f>N282+N284</f>
        <v>653.39089905599997</v>
      </c>
    </row>
    <row r="290" spans="1:14" ht="31.15" customHeight="1" x14ac:dyDescent="0.25">
      <c r="A290" s="21"/>
      <c r="B290" s="21" t="s">
        <v>104</v>
      </c>
      <c r="C290" s="157" t="s">
        <v>105</v>
      </c>
      <c r="D290" s="157"/>
      <c r="E290" s="157"/>
      <c r="F290" s="13" t="s">
        <v>15</v>
      </c>
      <c r="G290" s="24">
        <v>117</v>
      </c>
      <c r="H290" s="17"/>
      <c r="I290" s="24">
        <v>117</v>
      </c>
      <c r="J290" s="23"/>
      <c r="K290" s="17"/>
      <c r="L290" s="18">
        <v>53.29</v>
      </c>
      <c r="M290" s="17"/>
      <c r="N290" s="20">
        <f>N289*I290/100</f>
        <v>764.46735189551998</v>
      </c>
    </row>
    <row r="291" spans="1:14" ht="30.6" customHeight="1" x14ac:dyDescent="0.25">
      <c r="A291" s="21"/>
      <c r="B291" s="21" t="s">
        <v>106</v>
      </c>
      <c r="C291" s="157" t="s">
        <v>107</v>
      </c>
      <c r="D291" s="157"/>
      <c r="E291" s="157"/>
      <c r="F291" s="13" t="s">
        <v>15</v>
      </c>
      <c r="G291" s="24">
        <v>74</v>
      </c>
      <c r="H291" s="17"/>
      <c r="I291" s="24">
        <v>74</v>
      </c>
      <c r="J291" s="23"/>
      <c r="K291" s="17"/>
      <c r="L291" s="18">
        <v>33.71</v>
      </c>
      <c r="M291" s="17"/>
      <c r="N291" s="20">
        <f>N289*I291/100</f>
        <v>483.50926530143994</v>
      </c>
    </row>
    <row r="292" spans="1:14" ht="20.45" customHeight="1" x14ac:dyDescent="0.25">
      <c r="A292" s="6"/>
      <c r="B292" s="5"/>
      <c r="C292" s="161" t="s">
        <v>18</v>
      </c>
      <c r="D292" s="161"/>
      <c r="E292" s="161"/>
      <c r="F292" s="6"/>
      <c r="G292" s="7"/>
      <c r="H292" s="7"/>
      <c r="I292" s="7"/>
      <c r="J292" s="10"/>
      <c r="K292" s="7"/>
      <c r="L292" s="32">
        <f>L282+L283+L285</f>
        <v>61.892739999999996</v>
      </c>
      <c r="M292" s="17"/>
      <c r="N292" s="26">
        <f>N288+N290+N291</f>
        <v>2423.3930628129597</v>
      </c>
    </row>
    <row r="293" spans="1:14" ht="43.15" customHeight="1" x14ac:dyDescent="0.25">
      <c r="A293" s="4">
        <v>35</v>
      </c>
      <c r="B293" s="82" t="s">
        <v>250</v>
      </c>
      <c r="C293" s="161" t="s">
        <v>206</v>
      </c>
      <c r="D293" s="161"/>
      <c r="E293" s="161"/>
      <c r="F293" s="6" t="s">
        <v>119</v>
      </c>
      <c r="G293" s="7">
        <v>0.4</v>
      </c>
      <c r="H293" s="24">
        <v>1</v>
      </c>
      <c r="I293" s="44">
        <v>0.4</v>
      </c>
      <c r="J293" s="10"/>
      <c r="K293" s="7"/>
      <c r="L293" s="10"/>
      <c r="M293" s="7"/>
      <c r="N293" s="10"/>
    </row>
    <row r="294" spans="1:14" ht="15" customHeight="1" x14ac:dyDescent="0.25">
      <c r="A294" s="4"/>
      <c r="B294" s="14"/>
      <c r="C294" s="157" t="s">
        <v>120</v>
      </c>
      <c r="D294" s="157"/>
      <c r="E294" s="157"/>
      <c r="F294" s="157"/>
      <c r="G294" s="157"/>
      <c r="H294" s="157"/>
      <c r="I294" s="157"/>
      <c r="J294" s="157"/>
      <c r="K294" s="157"/>
      <c r="L294" s="157"/>
      <c r="M294" s="157"/>
      <c r="N294" s="157"/>
    </row>
    <row r="295" spans="1:14" ht="14.45" customHeight="1" x14ac:dyDescent="0.25">
      <c r="A295" s="13"/>
      <c r="B295" s="16">
        <v>1</v>
      </c>
      <c r="C295" s="157" t="s">
        <v>1</v>
      </c>
      <c r="D295" s="157"/>
      <c r="E295" s="157"/>
      <c r="F295" s="13"/>
      <c r="G295" s="17"/>
      <c r="H295" s="17"/>
      <c r="I295" s="17"/>
      <c r="J295" s="18">
        <v>90.11</v>
      </c>
      <c r="K295" s="17">
        <v>0.6</v>
      </c>
      <c r="L295" s="18">
        <f>I293*J295*K295</f>
        <v>21.6264</v>
      </c>
      <c r="M295" s="19">
        <v>39.96</v>
      </c>
      <c r="N295" s="20">
        <f>L295*M295</f>
        <v>864.19094400000006</v>
      </c>
    </row>
    <row r="296" spans="1:14" x14ac:dyDescent="0.25">
      <c r="A296" s="12"/>
      <c r="B296" s="16">
        <v>2</v>
      </c>
      <c r="C296" s="157" t="s">
        <v>3</v>
      </c>
      <c r="D296" s="157"/>
      <c r="E296" s="157"/>
      <c r="F296" s="13"/>
      <c r="G296" s="17"/>
      <c r="H296" s="17"/>
      <c r="I296" s="17"/>
      <c r="J296" s="18">
        <v>381.97</v>
      </c>
      <c r="K296" s="17">
        <v>0.6</v>
      </c>
      <c r="L296" s="18">
        <f>I293*J296*K296</f>
        <v>91.672800000000009</v>
      </c>
      <c r="M296" s="19">
        <v>14.82</v>
      </c>
      <c r="N296" s="20">
        <f>L296*M296</f>
        <v>1358.5908960000002</v>
      </c>
    </row>
    <row r="297" spans="1:14" x14ac:dyDescent="0.25">
      <c r="A297" s="12"/>
      <c r="B297" s="16">
        <v>3</v>
      </c>
      <c r="C297" s="157" t="s">
        <v>5</v>
      </c>
      <c r="D297" s="157"/>
      <c r="E297" s="157"/>
      <c r="F297" s="13"/>
      <c r="G297" s="17"/>
      <c r="H297" s="17"/>
      <c r="I297" s="17"/>
      <c r="J297" s="18">
        <v>44.69</v>
      </c>
      <c r="K297" s="17">
        <v>0.6</v>
      </c>
      <c r="L297" s="18">
        <f>I293*J297*K297</f>
        <v>10.7256</v>
      </c>
      <c r="M297" s="19">
        <v>39.96</v>
      </c>
      <c r="N297" s="18">
        <f>L297*M297</f>
        <v>428.59497600000003</v>
      </c>
    </row>
    <row r="298" spans="1:14" ht="19.899999999999999" customHeight="1" x14ac:dyDescent="0.25">
      <c r="A298" s="12"/>
      <c r="B298" s="21"/>
      <c r="C298" s="157" t="s">
        <v>8</v>
      </c>
      <c r="D298" s="157"/>
      <c r="E298" s="157"/>
      <c r="F298" s="13" t="s">
        <v>9</v>
      </c>
      <c r="G298" s="19">
        <v>10.17</v>
      </c>
      <c r="H298" s="17"/>
      <c r="I298" s="42">
        <v>4.0679999999999996</v>
      </c>
      <c r="J298" s="23"/>
      <c r="K298" s="17"/>
      <c r="L298" s="23"/>
      <c r="M298" s="17"/>
      <c r="N298" s="23"/>
    </row>
    <row r="299" spans="1:14" ht="21" customHeight="1" x14ac:dyDescent="0.25">
      <c r="A299" s="21"/>
      <c r="B299" s="21"/>
      <c r="C299" s="157" t="s">
        <v>10</v>
      </c>
      <c r="D299" s="157"/>
      <c r="E299" s="157"/>
      <c r="F299" s="13" t="s">
        <v>9</v>
      </c>
      <c r="G299" s="19">
        <v>3.31</v>
      </c>
      <c r="H299" s="17"/>
      <c r="I299" s="42">
        <v>1.3240000000000001</v>
      </c>
      <c r="J299" s="23"/>
      <c r="K299" s="17"/>
      <c r="L299" s="23"/>
      <c r="M299" s="17"/>
      <c r="N299" s="23"/>
    </row>
    <row r="300" spans="1:14" x14ac:dyDescent="0.25">
      <c r="A300" s="21"/>
      <c r="B300" s="21"/>
      <c r="C300" s="157" t="s">
        <v>11</v>
      </c>
      <c r="D300" s="157"/>
      <c r="E300" s="157"/>
      <c r="F300" s="13"/>
      <c r="G300" s="17"/>
      <c r="H300" s="17"/>
      <c r="I300" s="17"/>
      <c r="J300" s="18">
        <v>472.08</v>
      </c>
      <c r="K300" s="17"/>
      <c r="L300" s="18">
        <v>188.83</v>
      </c>
      <c r="M300" s="17"/>
      <c r="N300" s="20">
        <f>N295+N296</f>
        <v>2222.7818400000001</v>
      </c>
    </row>
    <row r="301" spans="1:14" x14ac:dyDescent="0.25">
      <c r="A301" s="12"/>
      <c r="B301" s="21"/>
      <c r="C301" s="157" t="s">
        <v>12</v>
      </c>
      <c r="D301" s="157"/>
      <c r="E301" s="157"/>
      <c r="F301" s="13"/>
      <c r="G301" s="17"/>
      <c r="H301" s="17"/>
      <c r="I301" s="17"/>
      <c r="J301" s="23"/>
      <c r="K301" s="17"/>
      <c r="L301" s="18">
        <v>53.92</v>
      </c>
      <c r="M301" s="17"/>
      <c r="N301" s="20">
        <f>N295+N297</f>
        <v>1292.78592</v>
      </c>
    </row>
    <row r="302" spans="1:14" ht="32.450000000000003" customHeight="1" x14ac:dyDescent="0.25">
      <c r="A302" s="21"/>
      <c r="B302" s="21" t="s">
        <v>104</v>
      </c>
      <c r="C302" s="157" t="s">
        <v>105</v>
      </c>
      <c r="D302" s="157"/>
      <c r="E302" s="157"/>
      <c r="F302" s="13" t="s">
        <v>15</v>
      </c>
      <c r="G302" s="24">
        <v>117</v>
      </c>
      <c r="H302" s="17"/>
      <c r="I302" s="24">
        <v>117</v>
      </c>
      <c r="J302" s="23"/>
      <c r="K302" s="17"/>
      <c r="L302" s="18">
        <v>63.09</v>
      </c>
      <c r="M302" s="17"/>
      <c r="N302" s="20">
        <f>N301*I302/100</f>
        <v>1512.5595264000001</v>
      </c>
    </row>
    <row r="303" spans="1:14" ht="29.45" customHeight="1" x14ac:dyDescent="0.25">
      <c r="A303" s="21"/>
      <c r="B303" s="21" t="s">
        <v>106</v>
      </c>
      <c r="C303" s="157" t="s">
        <v>107</v>
      </c>
      <c r="D303" s="157"/>
      <c r="E303" s="157"/>
      <c r="F303" s="13" t="s">
        <v>15</v>
      </c>
      <c r="G303" s="24">
        <v>74</v>
      </c>
      <c r="H303" s="17"/>
      <c r="I303" s="24">
        <v>74</v>
      </c>
      <c r="J303" s="23"/>
      <c r="K303" s="17"/>
      <c r="L303" s="18">
        <v>39.9</v>
      </c>
      <c r="M303" s="17"/>
      <c r="N303" s="20">
        <f>N301*I303/100</f>
        <v>956.66158080000014</v>
      </c>
    </row>
    <row r="304" spans="1:14" x14ac:dyDescent="0.25">
      <c r="A304" s="21"/>
      <c r="B304" s="5"/>
      <c r="C304" s="161" t="s">
        <v>18</v>
      </c>
      <c r="D304" s="161"/>
      <c r="E304" s="161"/>
      <c r="F304" s="6"/>
      <c r="G304" s="7"/>
      <c r="H304" s="7"/>
      <c r="I304" s="7"/>
      <c r="J304" s="10"/>
      <c r="K304" s="7"/>
      <c r="L304" s="32">
        <v>291.82</v>
      </c>
      <c r="M304" s="17"/>
      <c r="N304" s="26">
        <f>N300+N302+N303</f>
        <v>4692.0029472000006</v>
      </c>
    </row>
    <row r="305" spans="1:14" ht="43.15" customHeight="1" x14ac:dyDescent="0.25">
      <c r="A305" s="4">
        <v>36</v>
      </c>
      <c r="B305" s="82" t="s">
        <v>251</v>
      </c>
      <c r="C305" s="161" t="s">
        <v>207</v>
      </c>
      <c r="D305" s="161"/>
      <c r="E305" s="161"/>
      <c r="F305" s="6" t="s">
        <v>119</v>
      </c>
      <c r="G305" s="7">
        <v>0.2</v>
      </c>
      <c r="H305" s="24">
        <v>1</v>
      </c>
      <c r="I305" s="44">
        <v>0.2</v>
      </c>
      <c r="J305" s="10"/>
      <c r="K305" s="7"/>
      <c r="L305" s="10"/>
      <c r="M305" s="7"/>
      <c r="N305" s="10"/>
    </row>
    <row r="306" spans="1:14" x14ac:dyDescent="0.25">
      <c r="A306" s="13"/>
      <c r="B306" s="14"/>
      <c r="C306" s="157" t="s">
        <v>137</v>
      </c>
      <c r="D306" s="157"/>
      <c r="E306" s="157"/>
      <c r="F306" s="157"/>
      <c r="G306" s="157"/>
      <c r="H306" s="157"/>
      <c r="I306" s="157"/>
      <c r="J306" s="157"/>
      <c r="K306" s="157"/>
      <c r="L306" s="157"/>
      <c r="M306" s="157"/>
      <c r="N306" s="157"/>
    </row>
    <row r="307" spans="1:14" ht="14.45" customHeight="1" x14ac:dyDescent="0.25">
      <c r="A307" s="12"/>
      <c r="B307" s="16">
        <v>1</v>
      </c>
      <c r="C307" s="157" t="s">
        <v>1</v>
      </c>
      <c r="D307" s="157"/>
      <c r="E307" s="157"/>
      <c r="F307" s="13"/>
      <c r="G307" s="17"/>
      <c r="H307" s="17"/>
      <c r="I307" s="17"/>
      <c r="J307" s="18">
        <v>38.630000000000003</v>
      </c>
      <c r="K307" s="17">
        <v>0.6</v>
      </c>
      <c r="L307" s="18">
        <f>I305*J307*K307</f>
        <v>4.6356000000000002</v>
      </c>
      <c r="M307" s="19">
        <v>39.96</v>
      </c>
      <c r="N307" s="18">
        <f>L307*M307</f>
        <v>185.23857600000002</v>
      </c>
    </row>
    <row r="308" spans="1:14" x14ac:dyDescent="0.25">
      <c r="A308" s="12"/>
      <c r="B308" s="16">
        <v>2</v>
      </c>
      <c r="C308" s="157" t="s">
        <v>3</v>
      </c>
      <c r="D308" s="157"/>
      <c r="E308" s="157"/>
      <c r="F308" s="13"/>
      <c r="G308" s="17"/>
      <c r="H308" s="17"/>
      <c r="I308" s="17"/>
      <c r="J308" s="18">
        <v>163.87</v>
      </c>
      <c r="K308" s="17">
        <v>0.6</v>
      </c>
      <c r="L308" s="18">
        <f>I305*J308*K308</f>
        <v>19.664400000000001</v>
      </c>
      <c r="M308" s="19">
        <v>14.82</v>
      </c>
      <c r="N308" s="18">
        <f>L308*M308</f>
        <v>291.42640800000004</v>
      </c>
    </row>
    <row r="309" spans="1:14" x14ac:dyDescent="0.25">
      <c r="A309" s="12"/>
      <c r="B309" s="16">
        <v>3</v>
      </c>
      <c r="C309" s="157" t="s">
        <v>5</v>
      </c>
      <c r="D309" s="157"/>
      <c r="E309" s="157"/>
      <c r="F309" s="13"/>
      <c r="G309" s="17"/>
      <c r="H309" s="17"/>
      <c r="I309" s="17"/>
      <c r="J309" s="18">
        <v>19.170000000000002</v>
      </c>
      <c r="K309" s="17">
        <v>0.6</v>
      </c>
      <c r="L309" s="18">
        <f>I305*J309*K309</f>
        <v>2.3004000000000002</v>
      </c>
      <c r="M309" s="19">
        <v>39.96</v>
      </c>
      <c r="N309" s="18">
        <f>L309*M309</f>
        <v>91.923984000000004</v>
      </c>
    </row>
    <row r="310" spans="1:14" x14ac:dyDescent="0.25">
      <c r="A310" s="21"/>
      <c r="B310" s="21"/>
      <c r="C310" s="157" t="s">
        <v>8</v>
      </c>
      <c r="D310" s="157"/>
      <c r="E310" s="157"/>
      <c r="F310" s="13" t="s">
        <v>9</v>
      </c>
      <c r="G310" s="19">
        <v>4.3600000000000003</v>
      </c>
      <c r="H310" s="17"/>
      <c r="I310" s="42">
        <v>1.744</v>
      </c>
      <c r="J310" s="23"/>
      <c r="K310" s="17"/>
      <c r="L310" s="23"/>
      <c r="M310" s="17"/>
      <c r="N310" s="23"/>
    </row>
    <row r="311" spans="1:14" ht="19.149999999999999" customHeight="1" x14ac:dyDescent="0.25">
      <c r="A311" s="21"/>
      <c r="B311" s="21"/>
      <c r="C311" s="157" t="s">
        <v>10</v>
      </c>
      <c r="D311" s="157"/>
      <c r="E311" s="157"/>
      <c r="F311" s="13" t="s">
        <v>9</v>
      </c>
      <c r="G311" s="19">
        <v>1.42</v>
      </c>
      <c r="H311" s="17"/>
      <c r="I311" s="42">
        <v>0.56799999999999995</v>
      </c>
      <c r="J311" s="23"/>
      <c r="K311" s="17"/>
      <c r="L311" s="23"/>
      <c r="M311" s="17"/>
      <c r="N311" s="23"/>
    </row>
    <row r="312" spans="1:14" ht="19.899999999999999" customHeight="1" x14ac:dyDescent="0.25">
      <c r="A312" s="12"/>
      <c r="B312" s="21"/>
      <c r="C312" s="157" t="s">
        <v>11</v>
      </c>
      <c r="D312" s="157"/>
      <c r="E312" s="157"/>
      <c r="F312" s="13"/>
      <c r="G312" s="17"/>
      <c r="H312" s="17"/>
      <c r="I312" s="17"/>
      <c r="J312" s="18">
        <v>202.5</v>
      </c>
      <c r="K312" s="17"/>
      <c r="L312" s="18">
        <v>81</v>
      </c>
      <c r="M312" s="17"/>
      <c r="N312" s="20">
        <f>N307+N308</f>
        <v>476.66498400000006</v>
      </c>
    </row>
    <row r="313" spans="1:14" x14ac:dyDescent="0.25">
      <c r="A313" s="21"/>
      <c r="B313" s="21"/>
      <c r="C313" s="157" t="s">
        <v>12</v>
      </c>
      <c r="D313" s="157"/>
      <c r="E313" s="157"/>
      <c r="F313" s="13"/>
      <c r="G313" s="17"/>
      <c r="H313" s="17"/>
      <c r="I313" s="17"/>
      <c r="J313" s="23"/>
      <c r="K313" s="17"/>
      <c r="L313" s="18">
        <v>23.12</v>
      </c>
      <c r="M313" s="17"/>
      <c r="N313" s="18">
        <v>796.72</v>
      </c>
    </row>
    <row r="314" spans="1:14" x14ac:dyDescent="0.25">
      <c r="A314" s="21"/>
      <c r="B314" s="21" t="s">
        <v>104</v>
      </c>
      <c r="C314" s="157" t="s">
        <v>105</v>
      </c>
      <c r="D314" s="157"/>
      <c r="E314" s="157"/>
      <c r="F314" s="13" t="s">
        <v>15</v>
      </c>
      <c r="G314" s="24">
        <v>117</v>
      </c>
      <c r="H314" s="17"/>
      <c r="I314" s="24">
        <v>117</v>
      </c>
      <c r="J314" s="23"/>
      <c r="K314" s="17"/>
      <c r="L314" s="18">
        <v>27.05</v>
      </c>
      <c r="M314" s="17"/>
      <c r="N314" s="18">
        <v>932.16</v>
      </c>
    </row>
    <row r="315" spans="1:14" ht="29.45" customHeight="1" x14ac:dyDescent="0.25">
      <c r="A315" s="21"/>
      <c r="B315" s="21" t="s">
        <v>106</v>
      </c>
      <c r="C315" s="157" t="s">
        <v>107</v>
      </c>
      <c r="D315" s="157"/>
      <c r="E315" s="157"/>
      <c r="F315" s="13" t="s">
        <v>15</v>
      </c>
      <c r="G315" s="24">
        <v>74</v>
      </c>
      <c r="H315" s="17"/>
      <c r="I315" s="24">
        <v>74</v>
      </c>
      <c r="J315" s="23"/>
      <c r="K315" s="17"/>
      <c r="L315" s="18">
        <v>17.11</v>
      </c>
      <c r="M315" s="17"/>
      <c r="N315" s="18">
        <v>589.57000000000005</v>
      </c>
    </row>
    <row r="316" spans="1:14" ht="20.45" customHeight="1" x14ac:dyDescent="0.25">
      <c r="A316" s="6"/>
      <c r="B316" s="5"/>
      <c r="C316" s="161" t="s">
        <v>18</v>
      </c>
      <c r="D316" s="161"/>
      <c r="E316" s="161"/>
      <c r="F316" s="6"/>
      <c r="G316" s="7"/>
      <c r="H316" s="7"/>
      <c r="I316" s="7"/>
      <c r="J316" s="10"/>
      <c r="K316" s="7"/>
      <c r="L316" s="32">
        <v>125.16</v>
      </c>
      <c r="M316" s="17"/>
      <c r="N316" s="45">
        <v>2872.86</v>
      </c>
    </row>
    <row r="317" spans="1:14" ht="43.9" customHeight="1" x14ac:dyDescent="0.25">
      <c r="A317" s="4">
        <v>37</v>
      </c>
      <c r="B317" s="82" t="s">
        <v>252</v>
      </c>
      <c r="C317" s="158" t="s">
        <v>189</v>
      </c>
      <c r="D317" s="159"/>
      <c r="E317" s="160"/>
      <c r="F317" s="6" t="s">
        <v>103</v>
      </c>
      <c r="G317" s="7">
        <v>1.24E-2</v>
      </c>
      <c r="H317" s="24">
        <v>1</v>
      </c>
      <c r="I317" s="9">
        <v>1.24E-2</v>
      </c>
      <c r="J317" s="10"/>
      <c r="K317" s="7"/>
      <c r="L317" s="10"/>
      <c r="M317" s="7"/>
      <c r="N317" s="45"/>
    </row>
    <row r="318" spans="1:14" ht="19.149999999999999" customHeight="1" x14ac:dyDescent="0.25">
      <c r="A318" s="13"/>
      <c r="B318" s="14"/>
      <c r="C318" s="163" t="s">
        <v>350</v>
      </c>
      <c r="D318" s="164"/>
      <c r="E318" s="164"/>
      <c r="F318" s="164"/>
      <c r="G318" s="164"/>
      <c r="H318" s="164"/>
      <c r="I318" s="164"/>
      <c r="J318" s="164"/>
      <c r="K318" s="164"/>
      <c r="L318" s="164"/>
      <c r="M318" s="164"/>
      <c r="N318" s="165"/>
    </row>
    <row r="319" spans="1:14" x14ac:dyDescent="0.25">
      <c r="A319" s="12"/>
      <c r="B319" s="16">
        <v>1</v>
      </c>
      <c r="C319" s="163" t="s">
        <v>1</v>
      </c>
      <c r="D319" s="164"/>
      <c r="E319" s="165"/>
      <c r="F319" s="13"/>
      <c r="G319" s="17"/>
      <c r="H319" s="17"/>
      <c r="I319" s="17"/>
      <c r="J319" s="20">
        <v>1183.08</v>
      </c>
      <c r="K319" s="17"/>
      <c r="L319" s="18">
        <f>I317*J319</f>
        <v>14.670191999999998</v>
      </c>
      <c r="M319" s="19">
        <v>39.96</v>
      </c>
      <c r="N319" s="18">
        <f>L319*M319</f>
        <v>586.2208723199999</v>
      </c>
    </row>
    <row r="320" spans="1:14" x14ac:dyDescent="0.25">
      <c r="A320" s="12"/>
      <c r="B320" s="16">
        <v>2</v>
      </c>
      <c r="C320" s="163" t="s">
        <v>3</v>
      </c>
      <c r="D320" s="164"/>
      <c r="E320" s="165"/>
      <c r="F320" s="13"/>
      <c r="G320" s="17"/>
      <c r="H320" s="17"/>
      <c r="I320" s="17"/>
      <c r="J320" s="20">
        <v>5947.42</v>
      </c>
      <c r="K320" s="17"/>
      <c r="L320" s="18">
        <f>I317*J320</f>
        <v>73.748007999999999</v>
      </c>
      <c r="M320" s="19">
        <v>14.82</v>
      </c>
      <c r="N320" s="20">
        <f>L320*M320</f>
        <v>1092.9454785600001</v>
      </c>
    </row>
    <row r="321" spans="1:14" ht="13.9" customHeight="1" x14ac:dyDescent="0.25">
      <c r="A321" s="12"/>
      <c r="B321" s="16">
        <v>3</v>
      </c>
      <c r="C321" s="163" t="s">
        <v>5</v>
      </c>
      <c r="D321" s="164"/>
      <c r="E321" s="165"/>
      <c r="F321" s="13"/>
      <c r="G321" s="17"/>
      <c r="H321" s="17"/>
      <c r="I321" s="17"/>
      <c r="J321" s="18">
        <v>700.69</v>
      </c>
      <c r="K321" s="17"/>
      <c r="L321" s="18">
        <f>I317*J321</f>
        <v>8.6885560000000002</v>
      </c>
      <c r="M321" s="19">
        <v>39.96</v>
      </c>
      <c r="N321" s="18">
        <f>L321*M321</f>
        <v>347.19469776</v>
      </c>
    </row>
    <row r="322" spans="1:14" x14ac:dyDescent="0.25">
      <c r="A322" s="12"/>
      <c r="B322" s="16">
        <v>4</v>
      </c>
      <c r="C322" s="163" t="s">
        <v>7</v>
      </c>
      <c r="D322" s="164"/>
      <c r="E322" s="165"/>
      <c r="F322" s="13"/>
      <c r="G322" s="17"/>
      <c r="H322" s="17"/>
      <c r="I322" s="17"/>
      <c r="J322" s="20">
        <v>14725.89</v>
      </c>
      <c r="K322" s="17"/>
      <c r="L322" s="18">
        <f>I317*J322</f>
        <v>182.60103599999999</v>
      </c>
      <c r="M322" s="19">
        <v>11.36</v>
      </c>
      <c r="N322" s="20">
        <f>L322*M322</f>
        <v>2074.3477689599999</v>
      </c>
    </row>
    <row r="323" spans="1:14" ht="18.600000000000001" customHeight="1" x14ac:dyDescent="0.25">
      <c r="A323" s="21"/>
      <c r="B323" s="21"/>
      <c r="C323" s="163" t="s">
        <v>8</v>
      </c>
      <c r="D323" s="164"/>
      <c r="E323" s="165"/>
      <c r="F323" s="13" t="s">
        <v>9</v>
      </c>
      <c r="G323" s="19">
        <v>125.86</v>
      </c>
      <c r="H323" s="17"/>
      <c r="I323" s="31">
        <v>3.0432948</v>
      </c>
      <c r="J323" s="23"/>
      <c r="K323" s="17"/>
      <c r="L323" s="23"/>
      <c r="M323" s="17"/>
      <c r="N323" s="23"/>
    </row>
    <row r="324" spans="1:14" ht="16.899999999999999" customHeight="1" x14ac:dyDescent="0.25">
      <c r="A324" s="21"/>
      <c r="B324" s="21"/>
      <c r="C324" s="163" t="s">
        <v>10</v>
      </c>
      <c r="D324" s="164"/>
      <c r="E324" s="165"/>
      <c r="F324" s="13" t="s">
        <v>9</v>
      </c>
      <c r="G324" s="19">
        <v>52.08</v>
      </c>
      <c r="H324" s="17"/>
      <c r="I324" s="31">
        <v>1.2592943999999999</v>
      </c>
      <c r="J324" s="23"/>
      <c r="K324" s="17"/>
      <c r="L324" s="23"/>
      <c r="M324" s="17"/>
      <c r="N324" s="23"/>
    </row>
    <row r="325" spans="1:14" x14ac:dyDescent="0.25">
      <c r="A325" s="12"/>
      <c r="B325" s="21"/>
      <c r="C325" s="163" t="s">
        <v>11</v>
      </c>
      <c r="D325" s="164"/>
      <c r="E325" s="165"/>
      <c r="F325" s="13"/>
      <c r="G325" s="17"/>
      <c r="H325" s="17"/>
      <c r="I325" s="17"/>
      <c r="J325" s="20">
        <v>21856.39</v>
      </c>
      <c r="K325" s="17"/>
      <c r="L325" s="18">
        <v>528.49</v>
      </c>
      <c r="M325" s="17"/>
      <c r="N325" s="20">
        <f>N319+N320+N322</f>
        <v>3753.5141198399997</v>
      </c>
    </row>
    <row r="326" spans="1:14" ht="14.45" customHeight="1" x14ac:dyDescent="0.25">
      <c r="A326" s="21"/>
      <c r="B326" s="21"/>
      <c r="C326" s="163" t="s">
        <v>12</v>
      </c>
      <c r="D326" s="164"/>
      <c r="E326" s="165"/>
      <c r="F326" s="13"/>
      <c r="G326" s="17"/>
      <c r="H326" s="17"/>
      <c r="I326" s="17"/>
      <c r="J326" s="23"/>
      <c r="K326" s="17"/>
      <c r="L326" s="18">
        <v>45.55</v>
      </c>
      <c r="M326" s="17"/>
      <c r="N326" s="20">
        <f>N319+N321</f>
        <v>933.41557007999995</v>
      </c>
    </row>
    <row r="327" spans="1:14" ht="29.45" customHeight="1" x14ac:dyDescent="0.25">
      <c r="A327" s="21"/>
      <c r="B327" s="21" t="s">
        <v>104</v>
      </c>
      <c r="C327" s="163" t="s">
        <v>105</v>
      </c>
      <c r="D327" s="164"/>
      <c r="E327" s="165"/>
      <c r="F327" s="13" t="s">
        <v>15</v>
      </c>
      <c r="G327" s="24">
        <v>117</v>
      </c>
      <c r="H327" s="17"/>
      <c r="I327" s="24">
        <v>117</v>
      </c>
      <c r="J327" s="23"/>
      <c r="K327" s="17"/>
      <c r="L327" s="18">
        <v>53.29</v>
      </c>
      <c r="M327" s="17"/>
      <c r="N327" s="20">
        <f>N326*I327/100</f>
        <v>1092.0962169935999</v>
      </c>
    </row>
    <row r="328" spans="1:14" ht="28.15" customHeight="1" x14ac:dyDescent="0.25">
      <c r="A328" s="21"/>
      <c r="B328" s="21" t="s">
        <v>106</v>
      </c>
      <c r="C328" s="163" t="s">
        <v>107</v>
      </c>
      <c r="D328" s="164"/>
      <c r="E328" s="165"/>
      <c r="F328" s="13" t="s">
        <v>15</v>
      </c>
      <c r="G328" s="24">
        <v>74</v>
      </c>
      <c r="H328" s="17"/>
      <c r="I328" s="24">
        <v>74</v>
      </c>
      <c r="J328" s="23"/>
      <c r="K328" s="17"/>
      <c r="L328" s="18">
        <v>33.71</v>
      </c>
      <c r="M328" s="17"/>
      <c r="N328" s="20">
        <f>N326*I328/100</f>
        <v>690.7275218591999</v>
      </c>
    </row>
    <row r="329" spans="1:14" x14ac:dyDescent="0.25">
      <c r="A329" s="6"/>
      <c r="B329" s="5"/>
      <c r="C329" s="161" t="s">
        <v>18</v>
      </c>
      <c r="D329" s="161"/>
      <c r="E329" s="161"/>
      <c r="F329" s="6"/>
      <c r="G329" s="7"/>
      <c r="H329" s="7"/>
      <c r="I329" s="7"/>
      <c r="J329" s="10"/>
      <c r="K329" s="7"/>
      <c r="L329" s="32">
        <v>615.49</v>
      </c>
      <c r="M329" s="17"/>
      <c r="N329" s="45">
        <f>N325+N327+N328</f>
        <v>5536.3378586927993</v>
      </c>
    </row>
    <row r="330" spans="1:14" ht="43.9" customHeight="1" x14ac:dyDescent="0.25">
      <c r="A330" s="4">
        <v>38</v>
      </c>
      <c r="B330" s="82" t="s">
        <v>253</v>
      </c>
      <c r="C330" s="161" t="s">
        <v>197</v>
      </c>
      <c r="D330" s="161"/>
      <c r="E330" s="161"/>
      <c r="F330" s="6" t="s">
        <v>103</v>
      </c>
      <c r="G330" s="7">
        <v>7.8E-2</v>
      </c>
      <c r="H330" s="8">
        <v>1</v>
      </c>
      <c r="I330" s="9">
        <v>7.8E-2</v>
      </c>
      <c r="J330" s="10"/>
      <c r="K330" s="7"/>
      <c r="L330" s="10"/>
      <c r="M330" s="7"/>
      <c r="N330" s="10"/>
    </row>
    <row r="331" spans="1:14" x14ac:dyDescent="0.25">
      <c r="A331" s="13"/>
      <c r="B331" s="14"/>
      <c r="C331" s="157" t="s">
        <v>352</v>
      </c>
      <c r="D331" s="157"/>
      <c r="E331" s="157"/>
      <c r="F331" s="157"/>
      <c r="G331" s="157"/>
      <c r="H331" s="157"/>
      <c r="I331" s="157"/>
      <c r="J331" s="157"/>
      <c r="K331" s="157"/>
      <c r="L331" s="157"/>
      <c r="M331" s="157"/>
      <c r="N331" s="157"/>
    </row>
    <row r="332" spans="1:14" x14ac:dyDescent="0.25">
      <c r="A332" s="12"/>
      <c r="B332" s="16">
        <v>1</v>
      </c>
      <c r="C332" s="157" t="s">
        <v>1</v>
      </c>
      <c r="D332" s="157"/>
      <c r="E332" s="157"/>
      <c r="F332" s="13"/>
      <c r="G332" s="17"/>
      <c r="H332" s="17"/>
      <c r="I332" s="17"/>
      <c r="J332" s="20">
        <v>1834.88</v>
      </c>
      <c r="K332" s="17"/>
      <c r="L332" s="18">
        <f>I330*J332</f>
        <v>143.12064000000001</v>
      </c>
      <c r="M332" s="19">
        <v>39.96</v>
      </c>
      <c r="N332" s="20">
        <f>L332*M332</f>
        <v>5719.1007744000008</v>
      </c>
    </row>
    <row r="333" spans="1:14" x14ac:dyDescent="0.25">
      <c r="A333" s="12"/>
      <c r="B333" s="16">
        <v>2</v>
      </c>
      <c r="C333" s="157" t="s">
        <v>3</v>
      </c>
      <c r="D333" s="157"/>
      <c r="E333" s="157"/>
      <c r="F333" s="13"/>
      <c r="G333" s="17"/>
      <c r="H333" s="17"/>
      <c r="I333" s="17"/>
      <c r="J333" s="20">
        <v>9404.1200000000008</v>
      </c>
      <c r="K333" s="17"/>
      <c r="L333" s="18">
        <f>I330*J333</f>
        <v>733.52136000000007</v>
      </c>
      <c r="M333" s="17">
        <v>14.82</v>
      </c>
      <c r="N333" s="20">
        <f t="shared" ref="N333:N335" si="0">L333*M333</f>
        <v>10870.786555200002</v>
      </c>
    </row>
    <row r="334" spans="1:14" x14ac:dyDescent="0.25">
      <c r="A334" s="12"/>
      <c r="B334" s="16">
        <v>3</v>
      </c>
      <c r="C334" s="157" t="s">
        <v>5</v>
      </c>
      <c r="D334" s="157"/>
      <c r="E334" s="157"/>
      <c r="F334" s="13"/>
      <c r="G334" s="17"/>
      <c r="H334" s="17"/>
      <c r="I334" s="17"/>
      <c r="J334" s="20">
        <v>1108.4000000000001</v>
      </c>
      <c r="K334" s="17"/>
      <c r="L334" s="18">
        <f>I330*J334</f>
        <v>86.455200000000005</v>
      </c>
      <c r="M334" s="19">
        <v>39.96</v>
      </c>
      <c r="N334" s="20">
        <f t="shared" si="0"/>
        <v>3454.7497920000001</v>
      </c>
    </row>
    <row r="335" spans="1:14" ht="13.15" customHeight="1" x14ac:dyDescent="0.25">
      <c r="A335" s="12"/>
      <c r="B335" s="16">
        <v>4</v>
      </c>
      <c r="C335" s="157" t="s">
        <v>7</v>
      </c>
      <c r="D335" s="157"/>
      <c r="E335" s="157"/>
      <c r="F335" s="13"/>
      <c r="G335" s="17"/>
      <c r="H335" s="17"/>
      <c r="I335" s="17"/>
      <c r="J335" s="20">
        <v>24587.75</v>
      </c>
      <c r="K335" s="17"/>
      <c r="L335" s="20">
        <f>I330*J335</f>
        <v>1917.8444999999999</v>
      </c>
      <c r="M335" s="17">
        <v>11.36</v>
      </c>
      <c r="N335" s="20">
        <f t="shared" si="0"/>
        <v>21786.713519999998</v>
      </c>
    </row>
    <row r="336" spans="1:14" ht="12" customHeight="1" x14ac:dyDescent="0.25">
      <c r="A336" s="21"/>
      <c r="B336" s="21"/>
      <c r="C336" s="157" t="s">
        <v>8</v>
      </c>
      <c r="D336" s="157"/>
      <c r="E336" s="157"/>
      <c r="F336" s="13" t="s">
        <v>9</v>
      </c>
      <c r="G336" s="29">
        <v>195.2</v>
      </c>
      <c r="H336" s="17"/>
      <c r="I336" s="31">
        <v>20.417919999999999</v>
      </c>
      <c r="J336" s="23"/>
      <c r="K336" s="17"/>
      <c r="L336" s="23"/>
      <c r="M336" s="17"/>
      <c r="N336" s="23"/>
    </row>
    <row r="337" spans="1:14" x14ac:dyDescent="0.25">
      <c r="A337" s="21"/>
      <c r="B337" s="21"/>
      <c r="C337" s="157" t="s">
        <v>10</v>
      </c>
      <c r="D337" s="157"/>
      <c r="E337" s="157"/>
      <c r="F337" s="13" t="s">
        <v>9</v>
      </c>
      <c r="G337" s="29">
        <v>82.4</v>
      </c>
      <c r="H337" s="17"/>
      <c r="I337" s="31">
        <v>8.61904</v>
      </c>
      <c r="J337" s="23"/>
      <c r="K337" s="17"/>
      <c r="L337" s="23"/>
      <c r="M337" s="17"/>
      <c r="N337" s="23"/>
    </row>
    <row r="338" spans="1:14" x14ac:dyDescent="0.25">
      <c r="A338" s="12"/>
      <c r="B338" s="21"/>
      <c r="C338" s="157" t="s">
        <v>11</v>
      </c>
      <c r="D338" s="157"/>
      <c r="E338" s="157"/>
      <c r="F338" s="13"/>
      <c r="G338" s="17"/>
      <c r="H338" s="17"/>
      <c r="I338" s="17"/>
      <c r="J338" s="20">
        <v>35826.75</v>
      </c>
      <c r="K338" s="17"/>
      <c r="L338" s="20">
        <f>L332+L333+L335</f>
        <v>2794.4865</v>
      </c>
      <c r="M338" s="17"/>
      <c r="N338" s="20">
        <f>N332+N333+N335</f>
        <v>38376.600849599999</v>
      </c>
    </row>
    <row r="339" spans="1:14" ht="30" customHeight="1" x14ac:dyDescent="0.25">
      <c r="A339" s="21"/>
      <c r="B339" s="21"/>
      <c r="C339" s="157" t="s">
        <v>12</v>
      </c>
      <c r="D339" s="157"/>
      <c r="E339" s="157"/>
      <c r="F339" s="13"/>
      <c r="G339" s="17"/>
      <c r="H339" s="17"/>
      <c r="I339" s="17"/>
      <c r="J339" s="23"/>
      <c r="K339" s="17"/>
      <c r="L339" s="18">
        <v>307.87</v>
      </c>
      <c r="M339" s="17"/>
      <c r="N339" s="20">
        <f>N332+N334</f>
        <v>9173.8505664000004</v>
      </c>
    </row>
    <row r="340" spans="1:14" ht="28.9" customHeight="1" x14ac:dyDescent="0.25">
      <c r="A340" s="21"/>
      <c r="B340" s="21" t="s">
        <v>104</v>
      </c>
      <c r="C340" s="157" t="s">
        <v>105</v>
      </c>
      <c r="D340" s="157"/>
      <c r="E340" s="157"/>
      <c r="F340" s="13" t="s">
        <v>15</v>
      </c>
      <c r="G340" s="24">
        <v>117</v>
      </c>
      <c r="H340" s="17"/>
      <c r="I340" s="24">
        <v>117</v>
      </c>
      <c r="J340" s="23"/>
      <c r="K340" s="17"/>
      <c r="L340" s="18">
        <v>360.21</v>
      </c>
      <c r="M340" s="17"/>
      <c r="N340" s="20">
        <f>N339*I340/100</f>
        <v>10733.405162688001</v>
      </c>
    </row>
    <row r="341" spans="1:14" x14ac:dyDescent="0.25">
      <c r="A341" s="21"/>
      <c r="B341" s="21" t="s">
        <v>106</v>
      </c>
      <c r="C341" s="157" t="s">
        <v>107</v>
      </c>
      <c r="D341" s="157"/>
      <c r="E341" s="157"/>
      <c r="F341" s="13" t="s">
        <v>15</v>
      </c>
      <c r="G341" s="24">
        <v>74</v>
      </c>
      <c r="H341" s="17"/>
      <c r="I341" s="24">
        <v>74</v>
      </c>
      <c r="J341" s="23"/>
      <c r="K341" s="17"/>
      <c r="L341" s="18">
        <v>227.82</v>
      </c>
      <c r="M341" s="17"/>
      <c r="N341" s="20">
        <f>N339*I341/100</f>
        <v>6788.6494191360007</v>
      </c>
    </row>
    <row r="342" spans="1:14" x14ac:dyDescent="0.25">
      <c r="A342" s="6"/>
      <c r="B342" s="132"/>
      <c r="C342" s="161" t="s">
        <v>18</v>
      </c>
      <c r="D342" s="161"/>
      <c r="E342" s="161"/>
      <c r="F342" s="6"/>
      <c r="G342" s="7"/>
      <c r="H342" s="7"/>
      <c r="I342" s="7"/>
      <c r="J342" s="10"/>
      <c r="K342" s="7"/>
      <c r="L342" s="26">
        <v>4335.51</v>
      </c>
      <c r="M342" s="17"/>
      <c r="N342" s="26">
        <f>N338+N340+N341</f>
        <v>55898.655431424006</v>
      </c>
    </row>
    <row r="343" spans="1:14" ht="43.9" customHeight="1" x14ac:dyDescent="0.25">
      <c r="A343" s="4">
        <v>39</v>
      </c>
      <c r="B343" s="82" t="s">
        <v>254</v>
      </c>
      <c r="C343" s="161" t="s">
        <v>118</v>
      </c>
      <c r="D343" s="161"/>
      <c r="E343" s="161"/>
      <c r="F343" s="6" t="s">
        <v>119</v>
      </c>
      <c r="G343" s="7">
        <v>0.4</v>
      </c>
      <c r="H343" s="24">
        <v>1</v>
      </c>
      <c r="I343" s="44">
        <v>0.4</v>
      </c>
      <c r="J343" s="10"/>
      <c r="K343" s="7"/>
      <c r="L343" s="10"/>
      <c r="M343" s="7"/>
      <c r="N343" s="10"/>
    </row>
    <row r="344" spans="1:14" x14ac:dyDescent="0.25">
      <c r="A344" s="4"/>
      <c r="B344" s="14"/>
      <c r="C344" s="157" t="s">
        <v>120</v>
      </c>
      <c r="D344" s="157"/>
      <c r="E344" s="157"/>
      <c r="F344" s="157"/>
      <c r="G344" s="157"/>
      <c r="H344" s="157"/>
      <c r="I344" s="157"/>
      <c r="J344" s="157"/>
      <c r="K344" s="157"/>
      <c r="L344" s="157"/>
      <c r="M344" s="157"/>
      <c r="N344" s="157"/>
    </row>
    <row r="345" spans="1:14" x14ac:dyDescent="0.25">
      <c r="A345" s="13"/>
      <c r="B345" s="16">
        <v>1</v>
      </c>
      <c r="C345" s="157" t="s">
        <v>1</v>
      </c>
      <c r="D345" s="157"/>
      <c r="E345" s="157"/>
      <c r="F345" s="13"/>
      <c r="G345" s="17"/>
      <c r="H345" s="17"/>
      <c r="I345" s="17"/>
      <c r="J345" s="18">
        <v>90.11</v>
      </c>
      <c r="K345" s="17"/>
      <c r="L345" s="18">
        <f>I343*J345</f>
        <v>36.044000000000004</v>
      </c>
      <c r="M345" s="19">
        <v>39.96</v>
      </c>
      <c r="N345" s="20">
        <f>L345*M345</f>
        <v>1440.3182400000003</v>
      </c>
    </row>
    <row r="346" spans="1:14" ht="16.899999999999999" customHeight="1" x14ac:dyDescent="0.25">
      <c r="A346" s="12"/>
      <c r="B346" s="16">
        <v>2</v>
      </c>
      <c r="C346" s="157" t="s">
        <v>3</v>
      </c>
      <c r="D346" s="157"/>
      <c r="E346" s="157"/>
      <c r="F346" s="13"/>
      <c r="G346" s="17"/>
      <c r="H346" s="17"/>
      <c r="I346" s="17"/>
      <c r="J346" s="18">
        <v>381.97</v>
      </c>
      <c r="K346" s="17"/>
      <c r="L346" s="18">
        <f>I343*J346</f>
        <v>152.78800000000001</v>
      </c>
      <c r="M346" s="19">
        <v>14.82</v>
      </c>
      <c r="N346" s="20">
        <f>L346*M346</f>
        <v>2264.3181600000003</v>
      </c>
    </row>
    <row r="347" spans="1:14" ht="14.45" customHeight="1" x14ac:dyDescent="0.25">
      <c r="A347" s="12"/>
      <c r="B347" s="16">
        <v>3</v>
      </c>
      <c r="C347" s="157" t="s">
        <v>5</v>
      </c>
      <c r="D347" s="157"/>
      <c r="E347" s="157"/>
      <c r="F347" s="13"/>
      <c r="G347" s="17"/>
      <c r="H347" s="17"/>
      <c r="I347" s="17"/>
      <c r="J347" s="18">
        <v>44.69</v>
      </c>
      <c r="K347" s="17"/>
      <c r="L347" s="18">
        <f>I343*J347</f>
        <v>17.876000000000001</v>
      </c>
      <c r="M347" s="19">
        <v>39.96</v>
      </c>
      <c r="N347" s="18">
        <f>L347*M347</f>
        <v>714.32496000000003</v>
      </c>
    </row>
    <row r="348" spans="1:14" ht="18" customHeight="1" x14ac:dyDescent="0.25">
      <c r="A348" s="12"/>
      <c r="B348" s="21"/>
      <c r="C348" s="157" t="s">
        <v>8</v>
      </c>
      <c r="D348" s="157"/>
      <c r="E348" s="157"/>
      <c r="F348" s="13" t="s">
        <v>9</v>
      </c>
      <c r="G348" s="19">
        <v>10.17</v>
      </c>
      <c r="H348" s="17"/>
      <c r="I348" s="42">
        <v>4.0679999999999996</v>
      </c>
      <c r="J348" s="23"/>
      <c r="K348" s="17"/>
      <c r="L348" s="23"/>
      <c r="M348" s="17"/>
      <c r="N348" s="23"/>
    </row>
    <row r="349" spans="1:14" ht="16.899999999999999" customHeight="1" x14ac:dyDescent="0.25">
      <c r="A349" s="21"/>
      <c r="B349" s="21"/>
      <c r="C349" s="157" t="s">
        <v>10</v>
      </c>
      <c r="D349" s="157"/>
      <c r="E349" s="157"/>
      <c r="F349" s="13" t="s">
        <v>9</v>
      </c>
      <c r="G349" s="19">
        <v>3.31</v>
      </c>
      <c r="H349" s="17"/>
      <c r="I349" s="42">
        <v>1.3240000000000001</v>
      </c>
      <c r="J349" s="23"/>
      <c r="K349" s="17"/>
      <c r="L349" s="23"/>
      <c r="M349" s="17"/>
      <c r="N349" s="23"/>
    </row>
    <row r="350" spans="1:14" ht="14.45" customHeight="1" x14ac:dyDescent="0.25">
      <c r="A350" s="21"/>
      <c r="B350" s="21"/>
      <c r="C350" s="157" t="s">
        <v>11</v>
      </c>
      <c r="D350" s="157"/>
      <c r="E350" s="157"/>
      <c r="F350" s="13"/>
      <c r="G350" s="17"/>
      <c r="H350" s="17"/>
      <c r="I350" s="17"/>
      <c r="J350" s="18">
        <v>472.08</v>
      </c>
      <c r="K350" s="17"/>
      <c r="L350" s="18">
        <v>188.83</v>
      </c>
      <c r="M350" s="17"/>
      <c r="N350" s="20">
        <f>N345+N346</f>
        <v>3704.6364000000003</v>
      </c>
    </row>
    <row r="351" spans="1:14" ht="16.149999999999999" customHeight="1" x14ac:dyDescent="0.25">
      <c r="A351" s="12"/>
      <c r="B351" s="21"/>
      <c r="C351" s="157" t="s">
        <v>12</v>
      </c>
      <c r="D351" s="157"/>
      <c r="E351" s="157"/>
      <c r="F351" s="13"/>
      <c r="G351" s="17"/>
      <c r="H351" s="17"/>
      <c r="I351" s="17"/>
      <c r="J351" s="23"/>
      <c r="K351" s="17"/>
      <c r="L351" s="18">
        <v>53.92</v>
      </c>
      <c r="M351" s="17"/>
      <c r="N351" s="20">
        <f>N345+N347</f>
        <v>2154.6432000000004</v>
      </c>
    </row>
    <row r="352" spans="1:14" ht="30" customHeight="1" x14ac:dyDescent="0.25">
      <c r="A352" s="21"/>
      <c r="B352" s="21" t="s">
        <v>104</v>
      </c>
      <c r="C352" s="157" t="s">
        <v>105</v>
      </c>
      <c r="D352" s="157"/>
      <c r="E352" s="157"/>
      <c r="F352" s="13" t="s">
        <v>15</v>
      </c>
      <c r="G352" s="24">
        <v>117</v>
      </c>
      <c r="H352" s="17"/>
      <c r="I352" s="24">
        <v>117</v>
      </c>
      <c r="J352" s="23"/>
      <c r="K352" s="17"/>
      <c r="L352" s="18">
        <v>63.09</v>
      </c>
      <c r="M352" s="17"/>
      <c r="N352" s="20">
        <f>N351*I352/100</f>
        <v>2520.9325440000007</v>
      </c>
    </row>
    <row r="353" spans="1:14" ht="31.15" customHeight="1" x14ac:dyDescent="0.25">
      <c r="A353" s="21"/>
      <c r="B353" s="21" t="s">
        <v>106</v>
      </c>
      <c r="C353" s="157" t="s">
        <v>107</v>
      </c>
      <c r="D353" s="157"/>
      <c r="E353" s="157"/>
      <c r="F353" s="13" t="s">
        <v>15</v>
      </c>
      <c r="G353" s="24">
        <v>74</v>
      </c>
      <c r="H353" s="17"/>
      <c r="I353" s="24">
        <v>74</v>
      </c>
      <c r="J353" s="23"/>
      <c r="K353" s="17"/>
      <c r="L353" s="18">
        <v>39.9</v>
      </c>
      <c r="M353" s="17"/>
      <c r="N353" s="20">
        <f>N351*I353/100</f>
        <v>1594.4359680000002</v>
      </c>
    </row>
    <row r="354" spans="1:14" ht="14.45" customHeight="1" x14ac:dyDescent="0.25">
      <c r="A354" s="21"/>
      <c r="B354" s="5"/>
      <c r="C354" s="161" t="s">
        <v>18</v>
      </c>
      <c r="D354" s="161"/>
      <c r="E354" s="161"/>
      <c r="F354" s="6"/>
      <c r="G354" s="7"/>
      <c r="H354" s="7"/>
      <c r="I354" s="7"/>
      <c r="J354" s="10"/>
      <c r="K354" s="7"/>
      <c r="L354" s="32">
        <v>291.82</v>
      </c>
      <c r="M354" s="17"/>
      <c r="N354" s="26">
        <f>N350+N352+N353</f>
        <v>7820.0049120000003</v>
      </c>
    </row>
    <row r="355" spans="1:14" ht="45.6" customHeight="1" x14ac:dyDescent="0.25">
      <c r="A355" s="4">
        <v>40</v>
      </c>
      <c r="B355" s="82" t="s">
        <v>251</v>
      </c>
      <c r="C355" s="161" t="s">
        <v>191</v>
      </c>
      <c r="D355" s="161"/>
      <c r="E355" s="161"/>
      <c r="F355" s="6" t="s">
        <v>119</v>
      </c>
      <c r="G355" s="7">
        <v>0.2</v>
      </c>
      <c r="H355" s="8">
        <v>1</v>
      </c>
      <c r="I355" s="44">
        <v>0.2</v>
      </c>
      <c r="J355" s="10"/>
      <c r="K355" s="7"/>
      <c r="L355" s="10"/>
      <c r="M355" s="7"/>
      <c r="N355" s="10"/>
    </row>
    <row r="356" spans="1:14" x14ac:dyDescent="0.25">
      <c r="A356" s="13"/>
      <c r="B356" s="14"/>
      <c r="C356" s="157" t="s">
        <v>137</v>
      </c>
      <c r="D356" s="157"/>
      <c r="E356" s="157"/>
      <c r="F356" s="157"/>
      <c r="G356" s="157"/>
      <c r="H356" s="157"/>
      <c r="I356" s="157"/>
      <c r="J356" s="157"/>
      <c r="K356" s="157"/>
      <c r="L356" s="157"/>
      <c r="M356" s="157"/>
      <c r="N356" s="157"/>
    </row>
    <row r="357" spans="1:14" x14ac:dyDescent="0.25">
      <c r="A357" s="12"/>
      <c r="B357" s="16">
        <v>1</v>
      </c>
      <c r="C357" s="157" t="s">
        <v>1</v>
      </c>
      <c r="D357" s="157"/>
      <c r="E357" s="157"/>
      <c r="F357" s="13"/>
      <c r="G357" s="17"/>
      <c r="H357" s="17"/>
      <c r="I357" s="17"/>
      <c r="J357" s="18">
        <v>38.630000000000003</v>
      </c>
      <c r="K357" s="17"/>
      <c r="L357" s="18">
        <f>I355*J357</f>
        <v>7.7260000000000009</v>
      </c>
      <c r="M357" s="19">
        <v>39.96</v>
      </c>
      <c r="N357" s="18">
        <f>L357*M357</f>
        <v>308.73096000000004</v>
      </c>
    </row>
    <row r="358" spans="1:14" x14ac:dyDescent="0.25">
      <c r="A358" s="12"/>
      <c r="B358" s="16">
        <v>2</v>
      </c>
      <c r="C358" s="157" t="s">
        <v>3</v>
      </c>
      <c r="D358" s="157"/>
      <c r="E358" s="157"/>
      <c r="F358" s="13"/>
      <c r="G358" s="17"/>
      <c r="H358" s="17"/>
      <c r="I358" s="17"/>
      <c r="J358" s="18">
        <v>163.87</v>
      </c>
      <c r="K358" s="17"/>
      <c r="L358" s="18">
        <f>I355*J358</f>
        <v>32.774000000000001</v>
      </c>
      <c r="M358" s="19">
        <v>14.82</v>
      </c>
      <c r="N358" s="18">
        <f>L358*M358</f>
        <v>485.71068000000002</v>
      </c>
    </row>
    <row r="359" spans="1:14" x14ac:dyDescent="0.25">
      <c r="A359" s="12"/>
      <c r="B359" s="16">
        <v>3</v>
      </c>
      <c r="C359" s="157" t="s">
        <v>5</v>
      </c>
      <c r="D359" s="157"/>
      <c r="E359" s="157"/>
      <c r="F359" s="13"/>
      <c r="G359" s="17"/>
      <c r="H359" s="17"/>
      <c r="I359" s="17"/>
      <c r="J359" s="18">
        <v>19.170000000000002</v>
      </c>
      <c r="K359" s="17"/>
      <c r="L359" s="18">
        <f>I355*J359</f>
        <v>3.8340000000000005</v>
      </c>
      <c r="M359" s="19">
        <v>39.96</v>
      </c>
      <c r="N359" s="18">
        <f>L359*M359</f>
        <v>153.20664000000002</v>
      </c>
    </row>
    <row r="360" spans="1:14" ht="14.45" customHeight="1" x14ac:dyDescent="0.25">
      <c r="A360" s="21"/>
      <c r="B360" s="21"/>
      <c r="C360" s="157" t="s">
        <v>8</v>
      </c>
      <c r="D360" s="157"/>
      <c r="E360" s="157"/>
      <c r="F360" s="13" t="s">
        <v>9</v>
      </c>
      <c r="G360" s="19">
        <v>4.3600000000000003</v>
      </c>
      <c r="H360" s="17"/>
      <c r="I360" s="42">
        <v>1.744</v>
      </c>
      <c r="J360" s="23"/>
      <c r="K360" s="17"/>
      <c r="L360" s="23"/>
      <c r="M360" s="17"/>
      <c r="N360" s="23"/>
    </row>
    <row r="361" spans="1:14" ht="14.45" customHeight="1" x14ac:dyDescent="0.25">
      <c r="A361" s="21"/>
      <c r="B361" s="21"/>
      <c r="C361" s="157" t="s">
        <v>10</v>
      </c>
      <c r="D361" s="157"/>
      <c r="E361" s="157"/>
      <c r="F361" s="13" t="s">
        <v>9</v>
      </c>
      <c r="G361" s="19">
        <v>1.42</v>
      </c>
      <c r="H361" s="17"/>
      <c r="I361" s="42">
        <v>0.56799999999999995</v>
      </c>
      <c r="J361" s="23"/>
      <c r="K361" s="17"/>
      <c r="L361" s="23"/>
      <c r="M361" s="17"/>
      <c r="N361" s="23"/>
    </row>
    <row r="362" spans="1:14" ht="17.45" customHeight="1" x14ac:dyDescent="0.25">
      <c r="A362" s="12"/>
      <c r="B362" s="21"/>
      <c r="C362" s="157" t="s">
        <v>11</v>
      </c>
      <c r="D362" s="157"/>
      <c r="E362" s="157"/>
      <c r="F362" s="13"/>
      <c r="G362" s="17"/>
      <c r="H362" s="17"/>
      <c r="I362" s="17"/>
      <c r="J362" s="18">
        <v>202.5</v>
      </c>
      <c r="K362" s="17"/>
      <c r="L362" s="18">
        <v>81</v>
      </c>
      <c r="M362" s="17"/>
      <c r="N362" s="20">
        <f>N357+N358</f>
        <v>794.44164000000001</v>
      </c>
    </row>
    <row r="363" spans="1:14" ht="15.6" customHeight="1" x14ac:dyDescent="0.25">
      <c r="A363" s="21"/>
      <c r="B363" s="21"/>
      <c r="C363" s="157" t="s">
        <v>12</v>
      </c>
      <c r="D363" s="157"/>
      <c r="E363" s="157"/>
      <c r="F363" s="13"/>
      <c r="G363" s="17"/>
      <c r="H363" s="17"/>
      <c r="I363" s="17"/>
      <c r="J363" s="23"/>
      <c r="K363" s="17"/>
      <c r="L363" s="18">
        <v>23.12</v>
      </c>
      <c r="M363" s="17"/>
      <c r="N363" s="18">
        <v>796.72</v>
      </c>
    </row>
    <row r="364" spans="1:14" ht="27" customHeight="1" x14ac:dyDescent="0.25">
      <c r="A364" s="21"/>
      <c r="B364" s="21" t="s">
        <v>104</v>
      </c>
      <c r="C364" s="157" t="s">
        <v>105</v>
      </c>
      <c r="D364" s="157"/>
      <c r="E364" s="157"/>
      <c r="F364" s="13" t="s">
        <v>15</v>
      </c>
      <c r="G364" s="24">
        <v>117</v>
      </c>
      <c r="H364" s="17"/>
      <c r="I364" s="24">
        <v>117</v>
      </c>
      <c r="J364" s="23"/>
      <c r="K364" s="17"/>
      <c r="L364" s="18">
        <v>27.05</v>
      </c>
      <c r="M364" s="17"/>
      <c r="N364" s="18">
        <v>932.16</v>
      </c>
    </row>
    <row r="365" spans="1:14" ht="31.9" customHeight="1" x14ac:dyDescent="0.25">
      <c r="A365" s="21"/>
      <c r="B365" s="21" t="s">
        <v>106</v>
      </c>
      <c r="C365" s="157" t="s">
        <v>107</v>
      </c>
      <c r="D365" s="157"/>
      <c r="E365" s="157"/>
      <c r="F365" s="13" t="s">
        <v>15</v>
      </c>
      <c r="G365" s="24">
        <v>74</v>
      </c>
      <c r="H365" s="17"/>
      <c r="I365" s="24">
        <v>74</v>
      </c>
      <c r="J365" s="23"/>
      <c r="K365" s="17"/>
      <c r="L365" s="18">
        <v>17.11</v>
      </c>
      <c r="M365" s="17"/>
      <c r="N365" s="18">
        <v>589.57000000000005</v>
      </c>
    </row>
    <row r="366" spans="1:14" x14ac:dyDescent="0.25">
      <c r="A366" s="6"/>
      <c r="B366" s="5"/>
      <c r="C366" s="161" t="s">
        <v>18</v>
      </c>
      <c r="D366" s="161"/>
      <c r="E366" s="161"/>
      <c r="F366" s="6"/>
      <c r="G366" s="7"/>
      <c r="H366" s="7"/>
      <c r="I366" s="7"/>
      <c r="J366" s="10"/>
      <c r="K366" s="7"/>
      <c r="L366" s="32">
        <v>125.16</v>
      </c>
      <c r="M366" s="17"/>
      <c r="N366" s="45">
        <v>2872.86</v>
      </c>
    </row>
    <row r="367" spans="1:14" x14ac:dyDescent="0.25">
      <c r="A367" s="6"/>
      <c r="B367" s="182" t="s">
        <v>235</v>
      </c>
      <c r="C367" s="183"/>
      <c r="D367" s="183"/>
      <c r="E367" s="73"/>
      <c r="F367" s="6"/>
      <c r="G367" s="7"/>
      <c r="H367" s="7"/>
      <c r="I367" s="7"/>
      <c r="J367" s="10"/>
      <c r="K367" s="7"/>
      <c r="L367" s="32"/>
      <c r="M367" s="17"/>
      <c r="N367" s="45"/>
    </row>
    <row r="368" spans="1:14" ht="60.6" customHeight="1" x14ac:dyDescent="0.25">
      <c r="A368" s="4">
        <v>41</v>
      </c>
      <c r="B368" s="82" t="s">
        <v>255</v>
      </c>
      <c r="C368" s="158" t="s">
        <v>136</v>
      </c>
      <c r="D368" s="159"/>
      <c r="E368" s="160"/>
      <c r="F368" s="6" t="s">
        <v>119</v>
      </c>
      <c r="G368" s="7">
        <v>0.2</v>
      </c>
      <c r="H368" s="24">
        <v>1</v>
      </c>
      <c r="I368" s="44">
        <v>0.2</v>
      </c>
      <c r="J368" s="10"/>
      <c r="K368" s="7"/>
      <c r="L368" s="10"/>
      <c r="M368" s="7"/>
      <c r="N368" s="10"/>
    </row>
    <row r="369" spans="1:14" ht="13.9" customHeight="1" x14ac:dyDescent="0.25">
      <c r="A369" s="6"/>
      <c r="B369" s="15"/>
      <c r="C369" s="163" t="s">
        <v>137</v>
      </c>
      <c r="D369" s="164"/>
      <c r="E369" s="164"/>
      <c r="F369" s="164"/>
      <c r="G369" s="164"/>
      <c r="H369" s="164"/>
      <c r="I369" s="164"/>
      <c r="J369" s="164"/>
      <c r="K369" s="164"/>
      <c r="L369" s="164"/>
      <c r="M369" s="164"/>
      <c r="N369" s="165"/>
    </row>
    <row r="370" spans="1:14" x14ac:dyDescent="0.25">
      <c r="A370" s="13"/>
      <c r="B370" s="16">
        <v>1</v>
      </c>
      <c r="C370" s="163" t="s">
        <v>1</v>
      </c>
      <c r="D370" s="164"/>
      <c r="E370" s="165"/>
      <c r="F370" s="13"/>
      <c r="G370" s="17"/>
      <c r="H370" s="17"/>
      <c r="I370" s="17"/>
      <c r="J370" s="18">
        <v>503.41</v>
      </c>
      <c r="K370" s="17"/>
      <c r="L370" s="18">
        <f>I368*J370</f>
        <v>100.68200000000002</v>
      </c>
      <c r="M370" s="19">
        <v>39.96</v>
      </c>
      <c r="N370" s="20">
        <f>L370*M370</f>
        <v>4023.2527200000009</v>
      </c>
    </row>
    <row r="371" spans="1:14" x14ac:dyDescent="0.25">
      <c r="A371" s="12"/>
      <c r="B371" s="16">
        <v>2</v>
      </c>
      <c r="C371" s="163" t="s">
        <v>3</v>
      </c>
      <c r="D371" s="164"/>
      <c r="E371" s="165"/>
      <c r="F371" s="13"/>
      <c r="G371" s="17"/>
      <c r="H371" s="17"/>
      <c r="I371" s="17"/>
      <c r="J371" s="20">
        <v>1956.03</v>
      </c>
      <c r="K371" s="17"/>
      <c r="L371" s="18">
        <f>I368*J371</f>
        <v>391.20600000000002</v>
      </c>
      <c r="M371" s="19">
        <v>14.82</v>
      </c>
      <c r="N371" s="20">
        <f>L371*M371</f>
        <v>5797.67292</v>
      </c>
    </row>
    <row r="372" spans="1:14" ht="18.600000000000001" customHeight="1" x14ac:dyDescent="0.25">
      <c r="A372" s="12"/>
      <c r="B372" s="16">
        <v>3</v>
      </c>
      <c r="C372" s="163" t="s">
        <v>5</v>
      </c>
      <c r="D372" s="164"/>
      <c r="E372" s="165"/>
      <c r="F372" s="13"/>
      <c r="G372" s="17"/>
      <c r="H372" s="17"/>
      <c r="I372" s="17"/>
      <c r="J372" s="18">
        <v>228.83</v>
      </c>
      <c r="K372" s="17"/>
      <c r="L372" s="18">
        <v>45.77</v>
      </c>
      <c r="M372" s="19">
        <v>39.96</v>
      </c>
      <c r="N372" s="20">
        <f>L372*M372</f>
        <v>1828.9692000000002</v>
      </c>
    </row>
    <row r="373" spans="1:14" x14ac:dyDescent="0.25">
      <c r="A373" s="12"/>
      <c r="B373" s="21"/>
      <c r="C373" s="163" t="s">
        <v>8</v>
      </c>
      <c r="D373" s="164"/>
      <c r="E373" s="165"/>
      <c r="F373" s="13" t="s">
        <v>9</v>
      </c>
      <c r="G373" s="19">
        <v>52.33</v>
      </c>
      <c r="H373" s="17"/>
      <c r="I373" s="42">
        <v>10.465999999999999</v>
      </c>
      <c r="J373" s="23"/>
      <c r="K373" s="17"/>
      <c r="L373" s="23"/>
      <c r="M373" s="17"/>
      <c r="N373" s="23"/>
    </row>
    <row r="374" spans="1:14" x14ac:dyDescent="0.25">
      <c r="A374" s="21"/>
      <c r="B374" s="21"/>
      <c r="C374" s="163" t="s">
        <v>10</v>
      </c>
      <c r="D374" s="164"/>
      <c r="E374" s="165"/>
      <c r="F374" s="13" t="s">
        <v>9</v>
      </c>
      <c r="G374" s="19">
        <v>16.95</v>
      </c>
      <c r="H374" s="17"/>
      <c r="I374" s="19">
        <v>3.39</v>
      </c>
      <c r="J374" s="23"/>
      <c r="K374" s="17"/>
      <c r="L374" s="23"/>
      <c r="M374" s="17"/>
      <c r="N374" s="23"/>
    </row>
    <row r="375" spans="1:14" x14ac:dyDescent="0.25">
      <c r="A375" s="21"/>
      <c r="B375" s="21"/>
      <c r="C375" s="163" t="s">
        <v>11</v>
      </c>
      <c r="D375" s="164"/>
      <c r="E375" s="165"/>
      <c r="F375" s="13"/>
      <c r="G375" s="17"/>
      <c r="H375" s="17"/>
      <c r="I375" s="17"/>
      <c r="J375" s="20">
        <v>2459.44</v>
      </c>
      <c r="K375" s="17"/>
      <c r="L375" s="18">
        <v>491.89</v>
      </c>
      <c r="M375" s="17"/>
      <c r="N375" s="20">
        <f>N370+N371</f>
        <v>9820.9256400000013</v>
      </c>
    </row>
    <row r="376" spans="1:14" x14ac:dyDescent="0.25">
      <c r="A376" s="12"/>
      <c r="B376" s="21"/>
      <c r="C376" s="163" t="s">
        <v>12</v>
      </c>
      <c r="D376" s="164"/>
      <c r="E376" s="165"/>
      <c r="F376" s="13"/>
      <c r="G376" s="17"/>
      <c r="H376" s="17"/>
      <c r="I376" s="17"/>
      <c r="J376" s="23"/>
      <c r="K376" s="17"/>
      <c r="L376" s="18">
        <v>146.44999999999999</v>
      </c>
      <c r="M376" s="17"/>
      <c r="N376" s="20">
        <f>N370+N372</f>
        <v>5852.2219200000009</v>
      </c>
    </row>
    <row r="377" spans="1:14" x14ac:dyDescent="0.25">
      <c r="A377" s="21"/>
      <c r="B377" s="21" t="s">
        <v>104</v>
      </c>
      <c r="C377" s="163" t="s">
        <v>105</v>
      </c>
      <c r="D377" s="164"/>
      <c r="E377" s="165"/>
      <c r="F377" s="13" t="s">
        <v>15</v>
      </c>
      <c r="G377" s="24">
        <v>117</v>
      </c>
      <c r="H377" s="17"/>
      <c r="I377" s="24">
        <v>117</v>
      </c>
      <c r="J377" s="23"/>
      <c r="K377" s="17"/>
      <c r="L377" s="18">
        <v>171.35</v>
      </c>
      <c r="M377" s="17"/>
      <c r="N377" s="20">
        <f>N376*I377/100</f>
        <v>6847.0996464000018</v>
      </c>
    </row>
    <row r="378" spans="1:14" ht="14.45" customHeight="1" x14ac:dyDescent="0.25">
      <c r="A378" s="21"/>
      <c r="B378" s="21" t="s">
        <v>106</v>
      </c>
      <c r="C378" s="163" t="s">
        <v>107</v>
      </c>
      <c r="D378" s="164"/>
      <c r="E378" s="165"/>
      <c r="F378" s="13" t="s">
        <v>15</v>
      </c>
      <c r="G378" s="24">
        <v>74</v>
      </c>
      <c r="H378" s="17"/>
      <c r="I378" s="24">
        <v>74</v>
      </c>
      <c r="J378" s="23"/>
      <c r="K378" s="17"/>
      <c r="L378" s="18">
        <v>108.37</v>
      </c>
      <c r="M378" s="17"/>
      <c r="N378" s="20">
        <f>N376*I378/100</f>
        <v>4330.6442208000008</v>
      </c>
    </row>
    <row r="379" spans="1:14" ht="16.899999999999999" customHeight="1" x14ac:dyDescent="0.25">
      <c r="A379" s="21"/>
      <c r="B379" s="25"/>
      <c r="C379" s="158" t="s">
        <v>18</v>
      </c>
      <c r="D379" s="159"/>
      <c r="E379" s="160"/>
      <c r="F379" s="6"/>
      <c r="G379" s="7"/>
      <c r="H379" s="7"/>
      <c r="I379" s="7"/>
      <c r="J379" s="10"/>
      <c r="K379" s="7"/>
      <c r="L379" s="32">
        <v>771.61</v>
      </c>
      <c r="M379" s="17"/>
      <c r="N379" s="26">
        <f>N375+N377+N378</f>
        <v>20998.669507200004</v>
      </c>
    </row>
    <row r="380" spans="1:14" ht="59.45" customHeight="1" x14ac:dyDescent="0.25">
      <c r="A380" s="4">
        <v>42</v>
      </c>
      <c r="B380" s="82" t="s">
        <v>245</v>
      </c>
      <c r="C380" s="158" t="s">
        <v>192</v>
      </c>
      <c r="D380" s="159"/>
      <c r="E380" s="160"/>
      <c r="F380" s="6" t="s">
        <v>122</v>
      </c>
      <c r="G380" s="7">
        <v>0.04</v>
      </c>
      <c r="H380" s="24">
        <v>1</v>
      </c>
      <c r="I380" s="33">
        <v>0.04</v>
      </c>
      <c r="J380" s="10"/>
      <c r="K380" s="7"/>
      <c r="L380" s="10"/>
      <c r="M380" s="7"/>
      <c r="N380" s="10"/>
    </row>
    <row r="381" spans="1:14" ht="15.6" customHeight="1" x14ac:dyDescent="0.25">
      <c r="A381" s="13"/>
      <c r="B381" s="15"/>
      <c r="C381" s="163" t="s">
        <v>287</v>
      </c>
      <c r="D381" s="164"/>
      <c r="E381" s="164"/>
      <c r="F381" s="164"/>
      <c r="G381" s="164"/>
      <c r="H381" s="164"/>
      <c r="I381" s="164"/>
      <c r="J381" s="164"/>
      <c r="K381" s="164"/>
      <c r="L381" s="164"/>
      <c r="M381" s="164"/>
      <c r="N381" s="165"/>
    </row>
    <row r="382" spans="1:14" x14ac:dyDescent="0.25">
      <c r="A382" s="12"/>
      <c r="B382" s="16">
        <v>1</v>
      </c>
      <c r="C382" s="163" t="s">
        <v>1</v>
      </c>
      <c r="D382" s="164"/>
      <c r="E382" s="165"/>
      <c r="F382" s="13"/>
      <c r="G382" s="17"/>
      <c r="H382" s="17"/>
      <c r="I382" s="17"/>
      <c r="J382" s="20">
        <v>3136.33</v>
      </c>
      <c r="K382" s="17"/>
      <c r="L382" s="18">
        <f>I380*J382</f>
        <v>125.4532</v>
      </c>
      <c r="M382" s="19">
        <v>39.96</v>
      </c>
      <c r="N382" s="20">
        <f>L382*M382</f>
        <v>5013.109872</v>
      </c>
    </row>
    <row r="383" spans="1:14" x14ac:dyDescent="0.25">
      <c r="A383" s="12"/>
      <c r="B383" s="16">
        <v>2</v>
      </c>
      <c r="C383" s="163" t="s">
        <v>3</v>
      </c>
      <c r="D383" s="164"/>
      <c r="E383" s="165"/>
      <c r="F383" s="13"/>
      <c r="G383" s="17"/>
      <c r="H383" s="17"/>
      <c r="I383" s="17"/>
      <c r="J383" s="20">
        <v>5319.94</v>
      </c>
      <c r="K383" s="17"/>
      <c r="L383" s="18">
        <f>I380*J383</f>
        <v>212.79759999999999</v>
      </c>
      <c r="M383" s="19">
        <v>14.82</v>
      </c>
      <c r="N383" s="20">
        <f>L383*M383</f>
        <v>3153.6604319999997</v>
      </c>
    </row>
    <row r="384" spans="1:14" x14ac:dyDescent="0.25">
      <c r="A384" s="12"/>
      <c r="B384" s="16">
        <v>3</v>
      </c>
      <c r="C384" s="163" t="s">
        <v>5</v>
      </c>
      <c r="D384" s="164"/>
      <c r="E384" s="165"/>
      <c r="F384" s="13"/>
      <c r="G384" s="17"/>
      <c r="H384" s="17"/>
      <c r="I384" s="17"/>
      <c r="J384" s="18">
        <v>460.92</v>
      </c>
      <c r="K384" s="17"/>
      <c r="L384" s="18">
        <f>I380*J384</f>
        <v>18.436800000000002</v>
      </c>
      <c r="M384" s="19">
        <v>39.96</v>
      </c>
      <c r="N384" s="20">
        <f>L384*M384</f>
        <v>736.73452800000007</v>
      </c>
    </row>
    <row r="385" spans="1:14" x14ac:dyDescent="0.25">
      <c r="A385" s="12"/>
      <c r="B385" s="16">
        <v>4</v>
      </c>
      <c r="C385" s="163" t="s">
        <v>7</v>
      </c>
      <c r="D385" s="164"/>
      <c r="E385" s="165"/>
      <c r="F385" s="13"/>
      <c r="G385" s="17"/>
      <c r="H385" s="17"/>
      <c r="I385" s="17"/>
      <c r="J385" s="18">
        <v>103.15</v>
      </c>
      <c r="K385" s="17"/>
      <c r="L385" s="18">
        <f>I380*J385</f>
        <v>4.1260000000000003</v>
      </c>
      <c r="M385" s="19">
        <v>11.36</v>
      </c>
      <c r="N385" s="18">
        <f>L385*M385</f>
        <v>46.871360000000003</v>
      </c>
    </row>
    <row r="386" spans="1:14" x14ac:dyDescent="0.25">
      <c r="A386" s="21"/>
      <c r="B386" s="21"/>
      <c r="C386" s="163" t="s">
        <v>8</v>
      </c>
      <c r="D386" s="164"/>
      <c r="E386" s="165"/>
      <c r="F386" s="13" t="s">
        <v>9</v>
      </c>
      <c r="G386" s="19">
        <v>246.18</v>
      </c>
      <c r="H386" s="17"/>
      <c r="I386" s="30">
        <v>19.694400000000002</v>
      </c>
      <c r="J386" s="23"/>
      <c r="K386" s="17"/>
      <c r="L386" s="23"/>
      <c r="M386" s="17"/>
      <c r="N386" s="23"/>
    </row>
    <row r="387" spans="1:14" x14ac:dyDescent="0.25">
      <c r="A387" s="21"/>
      <c r="B387" s="21"/>
      <c r="C387" s="163" t="s">
        <v>10</v>
      </c>
      <c r="D387" s="164"/>
      <c r="E387" s="165"/>
      <c r="F387" s="13" t="s">
        <v>9</v>
      </c>
      <c r="G387" s="19">
        <v>32.01</v>
      </c>
      <c r="H387" s="17"/>
      <c r="I387" s="30">
        <v>2.5608</v>
      </c>
      <c r="J387" s="23"/>
      <c r="K387" s="17"/>
      <c r="L387" s="23"/>
      <c r="M387" s="17"/>
      <c r="N387" s="23"/>
    </row>
    <row r="388" spans="1:14" x14ac:dyDescent="0.25">
      <c r="A388" s="12"/>
      <c r="B388" s="21"/>
      <c r="C388" s="163" t="s">
        <v>11</v>
      </c>
      <c r="D388" s="164"/>
      <c r="E388" s="165"/>
      <c r="F388" s="13"/>
      <c r="G388" s="17"/>
      <c r="H388" s="17"/>
      <c r="I388" s="17"/>
      <c r="J388" s="20">
        <v>8559.42</v>
      </c>
      <c r="K388" s="17"/>
      <c r="L388" s="18">
        <v>684.76</v>
      </c>
      <c r="M388" s="17"/>
      <c r="N388" s="20">
        <f>N382+N383+N385</f>
        <v>8213.6416639999989</v>
      </c>
    </row>
    <row r="389" spans="1:14" ht="21" customHeight="1" x14ac:dyDescent="0.25">
      <c r="A389" s="21"/>
      <c r="B389" s="21"/>
      <c r="C389" s="163" t="s">
        <v>12</v>
      </c>
      <c r="D389" s="164"/>
      <c r="E389" s="165"/>
      <c r="F389" s="13"/>
      <c r="G389" s="17"/>
      <c r="H389" s="17"/>
      <c r="I389" s="17"/>
      <c r="J389" s="23"/>
      <c r="K389" s="17"/>
      <c r="L389" s="18">
        <v>287.77999999999997</v>
      </c>
      <c r="M389" s="17"/>
      <c r="N389" s="20">
        <f>N382+N384</f>
        <v>5749.8444</v>
      </c>
    </row>
    <row r="390" spans="1:14" x14ac:dyDescent="0.25">
      <c r="A390" s="21"/>
      <c r="B390" s="21" t="s">
        <v>104</v>
      </c>
      <c r="C390" s="163" t="s">
        <v>105</v>
      </c>
      <c r="D390" s="164"/>
      <c r="E390" s="165"/>
      <c r="F390" s="13" t="s">
        <v>15</v>
      </c>
      <c r="G390" s="24">
        <v>117</v>
      </c>
      <c r="H390" s="17"/>
      <c r="I390" s="24">
        <v>117</v>
      </c>
      <c r="J390" s="23"/>
      <c r="K390" s="17"/>
      <c r="L390" s="18">
        <v>336.7</v>
      </c>
      <c r="M390" s="17"/>
      <c r="N390" s="20">
        <f>N389*I390/100</f>
        <v>6727.3179479999999</v>
      </c>
    </row>
    <row r="391" spans="1:14" x14ac:dyDescent="0.25">
      <c r="A391" s="21"/>
      <c r="B391" s="21" t="s">
        <v>106</v>
      </c>
      <c r="C391" s="163" t="s">
        <v>107</v>
      </c>
      <c r="D391" s="164"/>
      <c r="E391" s="165"/>
      <c r="F391" s="13" t="s">
        <v>15</v>
      </c>
      <c r="G391" s="24">
        <v>74</v>
      </c>
      <c r="H391" s="17"/>
      <c r="I391" s="24">
        <v>74</v>
      </c>
      <c r="J391" s="23"/>
      <c r="K391" s="17"/>
      <c r="L391" s="18">
        <v>212.96</v>
      </c>
      <c r="M391" s="17"/>
      <c r="N391" s="20">
        <f>N389*I391/100</f>
        <v>4254.8848560000006</v>
      </c>
    </row>
    <row r="392" spans="1:14" x14ac:dyDescent="0.25">
      <c r="A392" s="6"/>
      <c r="B392" s="5"/>
      <c r="C392" s="158" t="s">
        <v>18</v>
      </c>
      <c r="D392" s="159"/>
      <c r="E392" s="160"/>
      <c r="F392" s="6"/>
      <c r="G392" s="7"/>
      <c r="H392" s="7"/>
      <c r="I392" s="7"/>
      <c r="J392" s="10"/>
      <c r="K392" s="7"/>
      <c r="L392" s="26">
        <v>1234.42</v>
      </c>
      <c r="M392" s="17"/>
      <c r="N392" s="26">
        <f>N388+N390+N391</f>
        <v>19195.844467999999</v>
      </c>
    </row>
    <row r="393" spans="1:14" ht="32.450000000000003" customHeight="1" x14ac:dyDescent="0.25">
      <c r="A393" s="4">
        <v>43</v>
      </c>
      <c r="B393" s="5" t="s">
        <v>123</v>
      </c>
      <c r="C393" s="158" t="s">
        <v>124</v>
      </c>
      <c r="D393" s="159"/>
      <c r="E393" s="160"/>
      <c r="F393" s="6" t="s">
        <v>125</v>
      </c>
      <c r="G393" s="7">
        <v>0.17599999999999999</v>
      </c>
      <c r="H393" s="24">
        <v>1</v>
      </c>
      <c r="I393" s="27">
        <v>0.17599999999999999</v>
      </c>
      <c r="J393" s="32">
        <v>538.30999999999995</v>
      </c>
      <c r="K393" s="7"/>
      <c r="L393" s="32">
        <f>I393*J393</f>
        <v>94.742559999999983</v>
      </c>
      <c r="M393" s="33">
        <v>11.36</v>
      </c>
      <c r="N393" s="26">
        <f>L393*M393</f>
        <v>1076.2754815999997</v>
      </c>
    </row>
    <row r="394" spans="1:14" x14ac:dyDescent="0.25">
      <c r="A394" s="6"/>
      <c r="B394" s="5"/>
      <c r="C394" s="157" t="s">
        <v>21</v>
      </c>
      <c r="D394" s="157"/>
      <c r="E394" s="157"/>
      <c r="F394" s="157"/>
      <c r="G394" s="157"/>
      <c r="H394" s="157"/>
      <c r="I394" s="157"/>
      <c r="J394" s="157"/>
      <c r="K394" s="157"/>
      <c r="L394" s="157"/>
      <c r="M394" s="157"/>
      <c r="N394" s="157"/>
    </row>
    <row r="395" spans="1:14" ht="18.600000000000001" customHeight="1" x14ac:dyDescent="0.25">
      <c r="A395" s="13"/>
      <c r="B395" s="14"/>
      <c r="C395" s="157" t="s">
        <v>283</v>
      </c>
      <c r="D395" s="157"/>
      <c r="E395" s="157"/>
      <c r="F395" s="157"/>
      <c r="G395" s="157"/>
      <c r="H395" s="157"/>
      <c r="I395" s="157"/>
      <c r="J395" s="157"/>
      <c r="K395" s="157"/>
      <c r="L395" s="157"/>
      <c r="M395" s="157"/>
      <c r="N395" s="157"/>
    </row>
    <row r="396" spans="1:14" ht="17.45" customHeight="1" x14ac:dyDescent="0.25">
      <c r="A396" s="6"/>
      <c r="B396" s="5"/>
      <c r="C396" s="161" t="s">
        <v>18</v>
      </c>
      <c r="D396" s="161"/>
      <c r="E396" s="161"/>
      <c r="F396" s="6"/>
      <c r="G396" s="7"/>
      <c r="H396" s="7"/>
      <c r="I396" s="7"/>
      <c r="J396" s="10"/>
      <c r="K396" s="7"/>
      <c r="L396" s="32">
        <v>189.49</v>
      </c>
      <c r="M396" s="17"/>
      <c r="N396" s="26">
        <f>N393</f>
        <v>1076.2754815999997</v>
      </c>
    </row>
    <row r="397" spans="1:14" ht="55.9" customHeight="1" x14ac:dyDescent="0.25">
      <c r="A397" s="4">
        <v>44</v>
      </c>
      <c r="B397" s="82" t="s">
        <v>244</v>
      </c>
      <c r="C397" s="158" t="s">
        <v>121</v>
      </c>
      <c r="D397" s="159"/>
      <c r="E397" s="160"/>
      <c r="F397" s="6" t="s">
        <v>122</v>
      </c>
      <c r="G397" s="7">
        <v>0.14000000000000001</v>
      </c>
      <c r="H397" s="24">
        <v>1</v>
      </c>
      <c r="I397" s="33">
        <v>0.14000000000000001</v>
      </c>
      <c r="J397" s="10"/>
      <c r="K397" s="7"/>
      <c r="L397" s="10"/>
      <c r="M397" s="7"/>
      <c r="N397" s="10"/>
    </row>
    <row r="398" spans="1:14" ht="14.45" customHeight="1" x14ac:dyDescent="0.25">
      <c r="A398" s="4"/>
      <c r="B398" s="14"/>
      <c r="C398" s="163" t="s">
        <v>285</v>
      </c>
      <c r="D398" s="164"/>
      <c r="E398" s="164"/>
      <c r="F398" s="164"/>
      <c r="G398" s="164"/>
      <c r="H398" s="164"/>
      <c r="I398" s="164"/>
      <c r="J398" s="164"/>
      <c r="K398" s="164"/>
      <c r="L398" s="164"/>
      <c r="M398" s="164"/>
      <c r="N398" s="165"/>
    </row>
    <row r="399" spans="1:14" x14ac:dyDescent="0.25">
      <c r="A399" s="13"/>
      <c r="B399" s="16">
        <v>1</v>
      </c>
      <c r="C399" s="163" t="s">
        <v>1</v>
      </c>
      <c r="D399" s="164"/>
      <c r="E399" s="165"/>
      <c r="F399" s="13"/>
      <c r="G399" s="17"/>
      <c r="H399" s="17"/>
      <c r="I399" s="17"/>
      <c r="J399" s="20">
        <v>5171.2299999999996</v>
      </c>
      <c r="K399" s="17"/>
      <c r="L399" s="18">
        <f>I397*J399</f>
        <v>723.97220000000004</v>
      </c>
      <c r="M399" s="19">
        <v>39.96</v>
      </c>
      <c r="N399" s="20">
        <f>L399*M399</f>
        <v>28929.929112000002</v>
      </c>
    </row>
    <row r="400" spans="1:14" ht="17.45" customHeight="1" x14ac:dyDescent="0.25">
      <c r="A400" s="12"/>
      <c r="B400" s="16">
        <v>2</v>
      </c>
      <c r="C400" s="163" t="s">
        <v>3</v>
      </c>
      <c r="D400" s="164"/>
      <c r="E400" s="165"/>
      <c r="F400" s="13"/>
      <c r="G400" s="17"/>
      <c r="H400" s="17"/>
      <c r="I400" s="17"/>
      <c r="J400" s="20">
        <v>6375.73</v>
      </c>
      <c r="K400" s="17"/>
      <c r="L400" s="20">
        <f>I397*J400</f>
        <v>892.60220000000004</v>
      </c>
      <c r="M400" s="19">
        <v>14.82</v>
      </c>
      <c r="N400" s="20">
        <f>L400*M400</f>
        <v>13228.364604</v>
      </c>
    </row>
    <row r="401" spans="1:14" x14ac:dyDescent="0.25">
      <c r="A401" s="12"/>
      <c r="B401" s="16">
        <v>3</v>
      </c>
      <c r="C401" s="163" t="s">
        <v>5</v>
      </c>
      <c r="D401" s="164"/>
      <c r="E401" s="165"/>
      <c r="F401" s="13"/>
      <c r="G401" s="17"/>
      <c r="H401" s="17"/>
      <c r="I401" s="17"/>
      <c r="J401" s="18">
        <v>461.38</v>
      </c>
      <c r="K401" s="17"/>
      <c r="L401" s="18">
        <f>I397*J401</f>
        <v>64.59320000000001</v>
      </c>
      <c r="M401" s="19">
        <v>39.96</v>
      </c>
      <c r="N401" s="20">
        <f>L401*M401</f>
        <v>2581.1442720000005</v>
      </c>
    </row>
    <row r="402" spans="1:14" ht="19.149999999999999" customHeight="1" x14ac:dyDescent="0.25">
      <c r="A402" s="12"/>
      <c r="B402" s="16">
        <v>4</v>
      </c>
      <c r="C402" s="163" t="s">
        <v>7</v>
      </c>
      <c r="D402" s="164"/>
      <c r="E402" s="165"/>
      <c r="F402" s="13"/>
      <c r="G402" s="17"/>
      <c r="H402" s="17"/>
      <c r="I402" s="17"/>
      <c r="J402" s="18">
        <v>515.75</v>
      </c>
      <c r="K402" s="17"/>
      <c r="L402" s="18">
        <f>I397*J402</f>
        <v>72.205000000000013</v>
      </c>
      <c r="M402" s="19">
        <v>11.36</v>
      </c>
      <c r="N402" s="18">
        <f>L402*M402</f>
        <v>820.24880000000007</v>
      </c>
    </row>
    <row r="403" spans="1:14" x14ac:dyDescent="0.25">
      <c r="A403" s="12"/>
      <c r="B403" s="21"/>
      <c r="C403" s="163" t="s">
        <v>8</v>
      </c>
      <c r="D403" s="164"/>
      <c r="E403" s="165"/>
      <c r="F403" s="13" t="s">
        <v>9</v>
      </c>
      <c r="G403" s="19">
        <v>412.05</v>
      </c>
      <c r="H403" s="17"/>
      <c r="I403" s="42">
        <v>74.168999999999997</v>
      </c>
      <c r="J403" s="23"/>
      <c r="K403" s="17"/>
      <c r="L403" s="23"/>
      <c r="M403" s="17"/>
      <c r="N403" s="23"/>
    </row>
    <row r="404" spans="1:14" x14ac:dyDescent="0.25">
      <c r="A404" s="21"/>
      <c r="B404" s="21"/>
      <c r="C404" s="163" t="s">
        <v>10</v>
      </c>
      <c r="D404" s="164"/>
      <c r="E404" s="165"/>
      <c r="F404" s="13" t="s">
        <v>9</v>
      </c>
      <c r="G404" s="19">
        <v>32.049999999999997</v>
      </c>
      <c r="H404" s="17"/>
      <c r="I404" s="42">
        <v>5.7690000000000001</v>
      </c>
      <c r="J404" s="23"/>
      <c r="K404" s="17"/>
      <c r="L404" s="23"/>
      <c r="M404" s="17"/>
      <c r="N404" s="23"/>
    </row>
    <row r="405" spans="1:14" x14ac:dyDescent="0.25">
      <c r="A405" s="21"/>
      <c r="B405" s="21"/>
      <c r="C405" s="163" t="s">
        <v>11</v>
      </c>
      <c r="D405" s="164"/>
      <c r="E405" s="165"/>
      <c r="F405" s="13"/>
      <c r="G405" s="17"/>
      <c r="H405" s="17"/>
      <c r="I405" s="17"/>
      <c r="J405" s="20">
        <v>12062.71</v>
      </c>
      <c r="K405" s="17"/>
      <c r="L405" s="20">
        <f>L399+L400+L402</f>
        <v>1688.7793999999999</v>
      </c>
      <c r="M405" s="17"/>
      <c r="N405" s="20">
        <f>N399+N400+N402</f>
        <v>42978.542516000001</v>
      </c>
    </row>
    <row r="406" spans="1:14" x14ac:dyDescent="0.25">
      <c r="A406" s="12"/>
      <c r="B406" s="21"/>
      <c r="C406" s="163" t="s">
        <v>12</v>
      </c>
      <c r="D406" s="164"/>
      <c r="E406" s="165"/>
      <c r="F406" s="13"/>
      <c r="G406" s="17"/>
      <c r="H406" s="17"/>
      <c r="I406" s="17"/>
      <c r="J406" s="23"/>
      <c r="K406" s="17"/>
      <c r="L406" s="20">
        <f>L399+L401</f>
        <v>788.56540000000007</v>
      </c>
      <c r="M406" s="17"/>
      <c r="N406" s="20">
        <f>N399+N401</f>
        <v>31511.073384000003</v>
      </c>
    </row>
    <row r="407" spans="1:14" x14ac:dyDescent="0.25">
      <c r="A407" s="21"/>
      <c r="B407" s="21" t="s">
        <v>104</v>
      </c>
      <c r="C407" s="163" t="s">
        <v>105</v>
      </c>
      <c r="D407" s="164"/>
      <c r="E407" s="165"/>
      <c r="F407" s="13" t="s">
        <v>15</v>
      </c>
      <c r="G407" s="24">
        <v>117</v>
      </c>
      <c r="H407" s="17"/>
      <c r="I407" s="24">
        <v>117</v>
      </c>
      <c r="J407" s="23"/>
      <c r="K407" s="17"/>
      <c r="L407" s="20">
        <f>L406*I407/100</f>
        <v>922.62151800000004</v>
      </c>
      <c r="M407" s="17"/>
      <c r="N407" s="20">
        <f>N406*I407/100</f>
        <v>36867.955859280002</v>
      </c>
    </row>
    <row r="408" spans="1:14" x14ac:dyDescent="0.25">
      <c r="A408" s="21"/>
      <c r="B408" s="21" t="s">
        <v>106</v>
      </c>
      <c r="C408" s="163" t="s">
        <v>107</v>
      </c>
      <c r="D408" s="164"/>
      <c r="E408" s="165"/>
      <c r="F408" s="13" t="s">
        <v>15</v>
      </c>
      <c r="G408" s="24">
        <v>74</v>
      </c>
      <c r="H408" s="17"/>
      <c r="I408" s="24">
        <v>74</v>
      </c>
      <c r="J408" s="23"/>
      <c r="K408" s="17"/>
      <c r="L408" s="18">
        <f>L406*I408/100</f>
        <v>583.53839600000003</v>
      </c>
      <c r="M408" s="17"/>
      <c r="N408" s="20">
        <f>N406*I408/100</f>
        <v>23318.194304160003</v>
      </c>
    </row>
    <row r="409" spans="1:14" x14ac:dyDescent="0.25">
      <c r="A409" s="21"/>
      <c r="B409" s="5"/>
      <c r="C409" s="158" t="s">
        <v>18</v>
      </c>
      <c r="D409" s="159"/>
      <c r="E409" s="160"/>
      <c r="F409" s="6"/>
      <c r="G409" s="7"/>
      <c r="H409" s="7"/>
      <c r="I409" s="7"/>
      <c r="J409" s="10"/>
      <c r="K409" s="7"/>
      <c r="L409" s="26">
        <f>L405+L407+L408</f>
        <v>3194.9393139999997</v>
      </c>
      <c r="M409" s="17"/>
      <c r="N409" s="26">
        <f>N405+N407+N408</f>
        <v>103164.69267944001</v>
      </c>
    </row>
    <row r="410" spans="1:14" ht="18" customHeight="1" x14ac:dyDescent="0.25">
      <c r="A410" s="4">
        <v>45</v>
      </c>
      <c r="B410" s="5" t="s">
        <v>123</v>
      </c>
      <c r="C410" s="158" t="s">
        <v>124</v>
      </c>
      <c r="D410" s="159"/>
      <c r="E410" s="160"/>
      <c r="F410" s="6" t="s">
        <v>125</v>
      </c>
      <c r="G410" s="7">
        <v>1.1060000000000001</v>
      </c>
      <c r="H410" s="24">
        <v>1</v>
      </c>
      <c r="I410" s="27">
        <v>1.1060000000000001</v>
      </c>
      <c r="J410" s="32">
        <v>538.30999999999995</v>
      </c>
      <c r="K410" s="7"/>
      <c r="L410" s="32">
        <f>I410*J410</f>
        <v>595.37085999999999</v>
      </c>
      <c r="M410" s="33">
        <v>11.36</v>
      </c>
      <c r="N410" s="26">
        <f>L410*M410</f>
        <v>6763.4129696</v>
      </c>
    </row>
    <row r="411" spans="1:14" ht="16.149999999999999" customHeight="1" x14ac:dyDescent="0.25">
      <c r="A411" s="6"/>
      <c r="B411" s="5"/>
      <c r="C411" s="163" t="s">
        <v>21</v>
      </c>
      <c r="D411" s="164"/>
      <c r="E411" s="164"/>
      <c r="F411" s="164"/>
      <c r="G411" s="164"/>
      <c r="H411" s="164"/>
      <c r="I411" s="164"/>
      <c r="J411" s="164"/>
      <c r="K411" s="164"/>
      <c r="L411" s="164"/>
      <c r="M411" s="164"/>
      <c r="N411" s="165"/>
    </row>
    <row r="412" spans="1:14" ht="15.6" customHeight="1" x14ac:dyDescent="0.25">
      <c r="A412" s="6"/>
      <c r="B412" s="14"/>
      <c r="C412" s="163" t="s">
        <v>193</v>
      </c>
      <c r="D412" s="164"/>
      <c r="E412" s="164"/>
      <c r="F412" s="164"/>
      <c r="G412" s="164"/>
      <c r="H412" s="164"/>
      <c r="I412" s="164"/>
      <c r="J412" s="164"/>
      <c r="K412" s="164"/>
      <c r="L412" s="164"/>
      <c r="M412" s="164"/>
      <c r="N412" s="165"/>
    </row>
    <row r="413" spans="1:14" x14ac:dyDescent="0.25">
      <c r="A413" s="13"/>
      <c r="B413" s="5"/>
      <c r="C413" s="161" t="s">
        <v>18</v>
      </c>
      <c r="D413" s="161"/>
      <c r="E413" s="161"/>
      <c r="F413" s="6"/>
      <c r="G413" s="7"/>
      <c r="H413" s="7"/>
      <c r="I413" s="7"/>
      <c r="J413" s="10"/>
      <c r="K413" s="7"/>
      <c r="L413" s="32">
        <f>L410</f>
        <v>595.37085999999999</v>
      </c>
      <c r="M413" s="17"/>
      <c r="N413" s="26">
        <f>N410</f>
        <v>6763.4129696</v>
      </c>
    </row>
    <row r="414" spans="1:14" ht="57.6" customHeight="1" x14ac:dyDescent="0.25">
      <c r="A414" s="4">
        <v>46</v>
      </c>
      <c r="B414" s="82" t="s">
        <v>243</v>
      </c>
      <c r="C414" s="161" t="s">
        <v>194</v>
      </c>
      <c r="D414" s="161"/>
      <c r="E414" s="161"/>
      <c r="F414" s="6" t="s">
        <v>122</v>
      </c>
      <c r="G414" s="7">
        <v>0.04</v>
      </c>
      <c r="H414" s="24">
        <v>1</v>
      </c>
      <c r="I414" s="33">
        <v>0.04</v>
      </c>
      <c r="J414" s="10"/>
      <c r="K414" s="7"/>
      <c r="L414" s="10"/>
      <c r="M414" s="7"/>
      <c r="N414" s="10"/>
    </row>
    <row r="415" spans="1:14" x14ac:dyDescent="0.25">
      <c r="A415" s="13"/>
      <c r="B415" s="14"/>
      <c r="C415" s="157" t="s">
        <v>286</v>
      </c>
      <c r="D415" s="157"/>
      <c r="E415" s="157"/>
      <c r="F415" s="157"/>
      <c r="G415" s="157"/>
      <c r="H415" s="157"/>
      <c r="I415" s="157"/>
      <c r="J415" s="157"/>
      <c r="K415" s="157"/>
      <c r="L415" s="157"/>
      <c r="M415" s="157"/>
      <c r="N415" s="157"/>
    </row>
    <row r="416" spans="1:14" x14ac:dyDescent="0.25">
      <c r="A416" s="12"/>
      <c r="B416" s="16">
        <v>1</v>
      </c>
      <c r="C416" s="157" t="s">
        <v>1</v>
      </c>
      <c r="D416" s="157"/>
      <c r="E416" s="157"/>
      <c r="F416" s="13"/>
      <c r="G416" s="17"/>
      <c r="H416" s="17"/>
      <c r="I416" s="17"/>
      <c r="J416" s="18">
        <v>985.79</v>
      </c>
      <c r="K416" s="17"/>
      <c r="L416" s="18">
        <f>I414*J416</f>
        <v>39.431599999999996</v>
      </c>
      <c r="M416" s="19">
        <v>39.96</v>
      </c>
      <c r="N416" s="20">
        <f>L416*M416</f>
        <v>1575.6867359999999</v>
      </c>
    </row>
    <row r="417" spans="1:14" ht="16.149999999999999" customHeight="1" x14ac:dyDescent="0.25">
      <c r="A417" s="12"/>
      <c r="B417" s="16">
        <v>2</v>
      </c>
      <c r="C417" s="157" t="s">
        <v>3</v>
      </c>
      <c r="D417" s="157"/>
      <c r="E417" s="157"/>
      <c r="F417" s="13"/>
      <c r="G417" s="17"/>
      <c r="H417" s="17"/>
      <c r="I417" s="17"/>
      <c r="J417" s="18">
        <v>56.23</v>
      </c>
      <c r="K417" s="17"/>
      <c r="L417" s="18">
        <f>I414*J417</f>
        <v>2.2492000000000001</v>
      </c>
      <c r="M417" s="19">
        <v>14.82</v>
      </c>
      <c r="N417" s="20">
        <f t="shared" ref="N417:N419" si="1">L417*M417</f>
        <v>33.333144000000004</v>
      </c>
    </row>
    <row r="418" spans="1:14" ht="21" customHeight="1" x14ac:dyDescent="0.25">
      <c r="A418" s="12"/>
      <c r="B418" s="16">
        <v>3</v>
      </c>
      <c r="C418" s="157" t="s">
        <v>5</v>
      </c>
      <c r="D418" s="157"/>
      <c r="E418" s="157"/>
      <c r="F418" s="13"/>
      <c r="G418" s="17"/>
      <c r="H418" s="17"/>
      <c r="I418" s="17"/>
      <c r="J418" s="18">
        <v>2.09</v>
      </c>
      <c r="K418" s="17"/>
      <c r="L418" s="18">
        <f>I414*J418</f>
        <v>8.3599999999999994E-2</v>
      </c>
      <c r="M418" s="19">
        <v>39.96</v>
      </c>
      <c r="N418" s="20">
        <f t="shared" si="1"/>
        <v>3.3406559999999996</v>
      </c>
    </row>
    <row r="419" spans="1:14" ht="18" customHeight="1" x14ac:dyDescent="0.25">
      <c r="A419" s="12"/>
      <c r="B419" s="16">
        <v>4</v>
      </c>
      <c r="C419" s="157" t="s">
        <v>7</v>
      </c>
      <c r="D419" s="157"/>
      <c r="E419" s="157"/>
      <c r="F419" s="13"/>
      <c r="G419" s="17"/>
      <c r="H419" s="17"/>
      <c r="I419" s="17"/>
      <c r="J419" s="18">
        <v>736.73</v>
      </c>
      <c r="K419" s="17"/>
      <c r="L419" s="18">
        <f>I414*J419</f>
        <v>29.469200000000001</v>
      </c>
      <c r="M419" s="19">
        <v>11.36</v>
      </c>
      <c r="N419" s="20">
        <f t="shared" si="1"/>
        <v>334.77011199999998</v>
      </c>
    </row>
    <row r="420" spans="1:14" x14ac:dyDescent="0.25">
      <c r="A420" s="21"/>
      <c r="B420" s="21"/>
      <c r="C420" s="157" t="s">
        <v>8</v>
      </c>
      <c r="D420" s="157"/>
      <c r="E420" s="157"/>
      <c r="F420" s="13" t="s">
        <v>9</v>
      </c>
      <c r="G420" s="19">
        <v>88.89</v>
      </c>
      <c r="H420" s="17"/>
      <c r="I420" s="30">
        <v>7.1112000000000002</v>
      </c>
      <c r="J420" s="23"/>
      <c r="K420" s="17"/>
      <c r="L420" s="23"/>
      <c r="M420" s="17"/>
      <c r="N420" s="23"/>
    </row>
    <row r="421" spans="1:14" ht="23.45" customHeight="1" x14ac:dyDescent="0.25">
      <c r="A421" s="21"/>
      <c r="B421" s="21"/>
      <c r="C421" s="157" t="s">
        <v>10</v>
      </c>
      <c r="D421" s="157"/>
      <c r="E421" s="157"/>
      <c r="F421" s="13" t="s">
        <v>9</v>
      </c>
      <c r="G421" s="19">
        <v>0.18</v>
      </c>
      <c r="H421" s="17"/>
      <c r="I421" s="30">
        <v>1.44E-2</v>
      </c>
      <c r="J421" s="23"/>
      <c r="K421" s="17"/>
      <c r="L421" s="23"/>
      <c r="M421" s="17"/>
      <c r="N421" s="23"/>
    </row>
    <row r="422" spans="1:14" ht="16.899999999999999" customHeight="1" x14ac:dyDescent="0.25">
      <c r="A422" s="12"/>
      <c r="B422" s="21"/>
      <c r="C422" s="157" t="s">
        <v>11</v>
      </c>
      <c r="D422" s="157"/>
      <c r="E422" s="157"/>
      <c r="F422" s="13"/>
      <c r="G422" s="17"/>
      <c r="H422" s="17"/>
      <c r="I422" s="17"/>
      <c r="J422" s="20">
        <v>1778.75</v>
      </c>
      <c r="K422" s="17"/>
      <c r="L422" s="18">
        <v>142.30000000000001</v>
      </c>
      <c r="M422" s="17"/>
      <c r="N422" s="20">
        <f>N416+N417+N419</f>
        <v>1943.7899919999998</v>
      </c>
    </row>
    <row r="423" spans="1:14" x14ac:dyDescent="0.25">
      <c r="A423" s="21"/>
      <c r="B423" s="21"/>
      <c r="C423" s="157" t="s">
        <v>12</v>
      </c>
      <c r="D423" s="157"/>
      <c r="E423" s="157"/>
      <c r="F423" s="13"/>
      <c r="G423" s="17"/>
      <c r="H423" s="17"/>
      <c r="I423" s="17"/>
      <c r="J423" s="23"/>
      <c r="K423" s="17"/>
      <c r="L423" s="18">
        <v>79.03</v>
      </c>
      <c r="M423" s="17"/>
      <c r="N423" s="20">
        <f>N416+N418</f>
        <v>1579.027392</v>
      </c>
    </row>
    <row r="424" spans="1:14" ht="31.9" customHeight="1" x14ac:dyDescent="0.25">
      <c r="A424" s="21"/>
      <c r="B424" s="21" t="s">
        <v>104</v>
      </c>
      <c r="C424" s="157" t="s">
        <v>105</v>
      </c>
      <c r="D424" s="157"/>
      <c r="E424" s="157"/>
      <c r="F424" s="13" t="s">
        <v>15</v>
      </c>
      <c r="G424" s="24">
        <v>117</v>
      </c>
      <c r="H424" s="17"/>
      <c r="I424" s="24">
        <v>117</v>
      </c>
      <c r="J424" s="23"/>
      <c r="K424" s="17"/>
      <c r="L424" s="18">
        <v>92.47</v>
      </c>
      <c r="M424" s="17"/>
      <c r="N424" s="20">
        <f>N423*I424/100</f>
        <v>1847.4620486399999</v>
      </c>
    </row>
    <row r="425" spans="1:14" ht="31.9" customHeight="1" x14ac:dyDescent="0.25">
      <c r="A425" s="21"/>
      <c r="B425" s="21" t="s">
        <v>106</v>
      </c>
      <c r="C425" s="157" t="s">
        <v>107</v>
      </c>
      <c r="D425" s="157"/>
      <c r="E425" s="157"/>
      <c r="F425" s="13" t="s">
        <v>15</v>
      </c>
      <c r="G425" s="24">
        <v>74</v>
      </c>
      <c r="H425" s="17"/>
      <c r="I425" s="24">
        <v>74</v>
      </c>
      <c r="J425" s="23"/>
      <c r="K425" s="17"/>
      <c r="L425" s="18">
        <v>58.48</v>
      </c>
      <c r="M425" s="17"/>
      <c r="N425" s="20">
        <f>N423*I425/100</f>
        <v>1168.4802700800001</v>
      </c>
    </row>
    <row r="426" spans="1:14" ht="13.9" customHeight="1" x14ac:dyDescent="0.25">
      <c r="A426" s="6"/>
      <c r="B426" s="5"/>
      <c r="C426" s="161" t="s">
        <v>18</v>
      </c>
      <c r="D426" s="161"/>
      <c r="E426" s="161"/>
      <c r="F426" s="6"/>
      <c r="G426" s="7"/>
      <c r="H426" s="7"/>
      <c r="I426" s="7"/>
      <c r="J426" s="10"/>
      <c r="K426" s="7"/>
      <c r="L426" s="32">
        <v>293.25</v>
      </c>
      <c r="M426" s="17"/>
      <c r="N426" s="26">
        <f>N422+N424+N425</f>
        <v>4959.73231072</v>
      </c>
    </row>
    <row r="427" spans="1:14" ht="101.45" customHeight="1" x14ac:dyDescent="0.25">
      <c r="A427" s="4">
        <v>47</v>
      </c>
      <c r="B427" s="5" t="s">
        <v>195</v>
      </c>
      <c r="C427" s="161" t="s">
        <v>196</v>
      </c>
      <c r="D427" s="161"/>
      <c r="E427" s="161"/>
      <c r="F427" s="6" t="s">
        <v>146</v>
      </c>
      <c r="G427" s="7">
        <v>4</v>
      </c>
      <c r="H427" s="81">
        <v>1</v>
      </c>
      <c r="I427" s="8">
        <v>4</v>
      </c>
      <c r="J427" s="32">
        <v>128.69</v>
      </c>
      <c r="K427" s="7"/>
      <c r="L427" s="26">
        <f>I427*J427</f>
        <v>514.76</v>
      </c>
      <c r="M427" s="7">
        <v>11.36</v>
      </c>
      <c r="N427" s="47">
        <f>L427*M427</f>
        <v>5847.6735999999992</v>
      </c>
    </row>
    <row r="428" spans="1:14" x14ac:dyDescent="0.25">
      <c r="A428" s="6"/>
      <c r="B428" s="5"/>
      <c r="C428" s="157" t="s">
        <v>21</v>
      </c>
      <c r="D428" s="157"/>
      <c r="E428" s="157"/>
      <c r="F428" s="157"/>
      <c r="G428" s="157"/>
      <c r="H428" s="157"/>
      <c r="I428" s="157"/>
      <c r="J428" s="157"/>
      <c r="K428" s="157"/>
      <c r="L428" s="157"/>
      <c r="M428" s="157"/>
      <c r="N428" s="157"/>
    </row>
    <row r="429" spans="1:14" ht="16.899999999999999" customHeight="1" x14ac:dyDescent="0.25">
      <c r="A429" s="6"/>
      <c r="B429" s="5"/>
      <c r="C429" s="161" t="s">
        <v>18</v>
      </c>
      <c r="D429" s="161"/>
      <c r="E429" s="161"/>
      <c r="F429" s="6"/>
      <c r="G429" s="7"/>
      <c r="H429" s="7"/>
      <c r="I429" s="7"/>
      <c r="J429" s="10"/>
      <c r="K429" s="7"/>
      <c r="L429" s="26">
        <v>772.14</v>
      </c>
      <c r="M429" s="17"/>
      <c r="N429" s="48">
        <f>N427</f>
        <v>5847.6735999999992</v>
      </c>
    </row>
    <row r="430" spans="1:14" ht="58.15" customHeight="1" x14ac:dyDescent="0.25">
      <c r="A430" s="4">
        <v>48</v>
      </c>
      <c r="B430" s="82" t="s">
        <v>242</v>
      </c>
      <c r="C430" s="158" t="s">
        <v>126</v>
      </c>
      <c r="D430" s="159"/>
      <c r="E430" s="160"/>
      <c r="F430" s="6" t="s">
        <v>122</v>
      </c>
      <c r="G430" s="7">
        <v>0.14000000000000001</v>
      </c>
      <c r="H430" s="24">
        <v>1</v>
      </c>
      <c r="I430" s="33">
        <v>0.14000000000000001</v>
      </c>
      <c r="J430" s="10"/>
      <c r="K430" s="7"/>
      <c r="L430" s="10"/>
      <c r="M430" s="7"/>
      <c r="N430" s="10"/>
    </row>
    <row r="431" spans="1:14" ht="18" customHeight="1" x14ac:dyDescent="0.25">
      <c r="A431" s="4"/>
      <c r="B431" s="14"/>
      <c r="C431" s="163" t="s">
        <v>285</v>
      </c>
      <c r="D431" s="164"/>
      <c r="E431" s="164"/>
      <c r="F431" s="164"/>
      <c r="G431" s="164"/>
      <c r="H431" s="164"/>
      <c r="I431" s="164"/>
      <c r="J431" s="164"/>
      <c r="K431" s="164"/>
      <c r="L431" s="164"/>
      <c r="M431" s="164"/>
      <c r="N431" s="165"/>
    </row>
    <row r="432" spans="1:14" ht="22.9" customHeight="1" x14ac:dyDescent="0.25">
      <c r="A432" s="13"/>
      <c r="B432" s="16">
        <v>1</v>
      </c>
      <c r="C432" s="163" t="s">
        <v>1</v>
      </c>
      <c r="D432" s="164"/>
      <c r="E432" s="165"/>
      <c r="F432" s="13"/>
      <c r="G432" s="17"/>
      <c r="H432" s="17"/>
      <c r="I432" s="17"/>
      <c r="J432" s="20">
        <v>1340.92</v>
      </c>
      <c r="K432" s="17"/>
      <c r="L432" s="18">
        <f>I430*J432</f>
        <v>187.72880000000004</v>
      </c>
      <c r="M432" s="19">
        <v>39.96</v>
      </c>
      <c r="N432" s="20">
        <f>L432*M432</f>
        <v>7501.6428480000013</v>
      </c>
    </row>
    <row r="433" spans="1:14" ht="16.149999999999999" customHeight="1" x14ac:dyDescent="0.25">
      <c r="A433" s="12"/>
      <c r="B433" s="16">
        <v>2</v>
      </c>
      <c r="C433" s="163" t="s">
        <v>3</v>
      </c>
      <c r="D433" s="164"/>
      <c r="E433" s="165"/>
      <c r="F433" s="13"/>
      <c r="G433" s="17"/>
      <c r="H433" s="17"/>
      <c r="I433" s="17"/>
      <c r="J433" s="18">
        <v>77.260000000000005</v>
      </c>
      <c r="K433" s="17"/>
      <c r="L433" s="18">
        <f>I430*J433</f>
        <v>10.816400000000002</v>
      </c>
      <c r="M433" s="19">
        <v>14.82</v>
      </c>
      <c r="N433" s="18">
        <f>L433*M433</f>
        <v>160.29904800000003</v>
      </c>
    </row>
    <row r="434" spans="1:14" x14ac:dyDescent="0.25">
      <c r="A434" s="12"/>
      <c r="B434" s="16">
        <v>3</v>
      </c>
      <c r="C434" s="163" t="s">
        <v>5</v>
      </c>
      <c r="D434" s="164"/>
      <c r="E434" s="165"/>
      <c r="F434" s="13"/>
      <c r="G434" s="17"/>
      <c r="H434" s="17"/>
      <c r="I434" s="17"/>
      <c r="J434" s="18">
        <v>5.8</v>
      </c>
      <c r="K434" s="17"/>
      <c r="L434" s="18">
        <f>I430*J434</f>
        <v>0.81200000000000006</v>
      </c>
      <c r="M434" s="19">
        <v>39.96</v>
      </c>
      <c r="N434" s="18">
        <f>L434*M434</f>
        <v>32.447520000000004</v>
      </c>
    </row>
    <row r="435" spans="1:14" ht="16.899999999999999" customHeight="1" x14ac:dyDescent="0.25">
      <c r="A435" s="12"/>
      <c r="B435" s="16">
        <v>4</v>
      </c>
      <c r="C435" s="163" t="s">
        <v>7</v>
      </c>
      <c r="D435" s="164"/>
      <c r="E435" s="165"/>
      <c r="F435" s="13"/>
      <c r="G435" s="17"/>
      <c r="H435" s="17"/>
      <c r="I435" s="17"/>
      <c r="J435" s="20">
        <v>2008.39</v>
      </c>
      <c r="K435" s="17"/>
      <c r="L435" s="18">
        <f>I430*J435</f>
        <v>281.17460000000005</v>
      </c>
      <c r="M435" s="19">
        <v>11.36</v>
      </c>
      <c r="N435" s="20">
        <f>L435*M435</f>
        <v>3194.1434560000002</v>
      </c>
    </row>
    <row r="436" spans="1:14" ht="16.899999999999999" customHeight="1" x14ac:dyDescent="0.25">
      <c r="A436" s="12"/>
      <c r="B436" s="21"/>
      <c r="C436" s="163" t="s">
        <v>8</v>
      </c>
      <c r="D436" s="164"/>
      <c r="E436" s="165"/>
      <c r="F436" s="13" t="s">
        <v>9</v>
      </c>
      <c r="G436" s="19">
        <v>122.57</v>
      </c>
      <c r="H436" s="17"/>
      <c r="I436" s="30">
        <v>22.0626</v>
      </c>
      <c r="J436" s="23"/>
      <c r="K436" s="17"/>
      <c r="L436" s="23"/>
      <c r="M436" s="17"/>
      <c r="N436" s="23"/>
    </row>
    <row r="437" spans="1:14" ht="19.149999999999999" customHeight="1" x14ac:dyDescent="0.25">
      <c r="A437" s="21"/>
      <c r="B437" s="21"/>
      <c r="C437" s="163" t="s">
        <v>10</v>
      </c>
      <c r="D437" s="164"/>
      <c r="E437" s="165"/>
      <c r="F437" s="13" t="s">
        <v>9</v>
      </c>
      <c r="G437" s="29">
        <v>0.5</v>
      </c>
      <c r="H437" s="17"/>
      <c r="I437" s="19">
        <v>0.09</v>
      </c>
      <c r="J437" s="23"/>
      <c r="K437" s="17"/>
      <c r="L437" s="23"/>
      <c r="M437" s="17"/>
      <c r="N437" s="23"/>
    </row>
    <row r="438" spans="1:14" x14ac:dyDescent="0.25">
      <c r="A438" s="21"/>
      <c r="B438" s="21"/>
      <c r="C438" s="163" t="s">
        <v>11</v>
      </c>
      <c r="D438" s="164"/>
      <c r="E438" s="165"/>
      <c r="F438" s="13"/>
      <c r="G438" s="17"/>
      <c r="H438" s="17"/>
      <c r="I438" s="17"/>
      <c r="J438" s="20">
        <v>3426.57</v>
      </c>
      <c r="K438" s="17"/>
      <c r="L438" s="18">
        <f>L432+L433+L435</f>
        <v>479.71980000000008</v>
      </c>
      <c r="M438" s="17"/>
      <c r="N438" s="20">
        <f>N432+N433+N435</f>
        <v>10856.085352000002</v>
      </c>
    </row>
    <row r="439" spans="1:14" ht="14.45" customHeight="1" x14ac:dyDescent="0.25">
      <c r="A439" s="12"/>
      <c r="B439" s="21"/>
      <c r="C439" s="163" t="s">
        <v>12</v>
      </c>
      <c r="D439" s="164"/>
      <c r="E439" s="165"/>
      <c r="F439" s="13"/>
      <c r="G439" s="17"/>
      <c r="H439" s="17"/>
      <c r="I439" s="17"/>
      <c r="J439" s="23"/>
      <c r="K439" s="17"/>
      <c r="L439" s="18">
        <f>L432+L434</f>
        <v>188.54080000000005</v>
      </c>
      <c r="M439" s="17"/>
      <c r="N439" s="20">
        <f>N432+N434</f>
        <v>7534.090368000001</v>
      </c>
    </row>
    <row r="440" spans="1:14" ht="30.6" customHeight="1" x14ac:dyDescent="0.25">
      <c r="A440" s="21"/>
      <c r="B440" s="21" t="s">
        <v>104</v>
      </c>
      <c r="C440" s="163" t="s">
        <v>105</v>
      </c>
      <c r="D440" s="164"/>
      <c r="E440" s="165"/>
      <c r="F440" s="13" t="s">
        <v>15</v>
      </c>
      <c r="G440" s="24">
        <v>117</v>
      </c>
      <c r="H440" s="17"/>
      <c r="I440" s="24">
        <v>117</v>
      </c>
      <c r="J440" s="23"/>
      <c r="K440" s="17"/>
      <c r="L440" s="18">
        <f>L439*I440/100</f>
        <v>220.59273600000003</v>
      </c>
      <c r="M440" s="17"/>
      <c r="N440" s="20">
        <f>N439*I440/100</f>
        <v>8814.8857305600013</v>
      </c>
    </row>
    <row r="441" spans="1:14" ht="30.6" customHeight="1" x14ac:dyDescent="0.25">
      <c r="A441" s="21"/>
      <c r="B441" s="21" t="s">
        <v>106</v>
      </c>
      <c r="C441" s="163" t="s">
        <v>107</v>
      </c>
      <c r="D441" s="164"/>
      <c r="E441" s="165"/>
      <c r="F441" s="13" t="s">
        <v>15</v>
      </c>
      <c r="G441" s="24">
        <v>74</v>
      </c>
      <c r="H441" s="17"/>
      <c r="I441" s="24">
        <v>74</v>
      </c>
      <c r="J441" s="23"/>
      <c r="K441" s="17"/>
      <c r="L441" s="18">
        <f>L439*I441/100</f>
        <v>139.52019200000004</v>
      </c>
      <c r="M441" s="17"/>
      <c r="N441" s="20">
        <f>N439*G441/100</f>
        <v>5575.2268723200004</v>
      </c>
    </row>
    <row r="442" spans="1:14" x14ac:dyDescent="0.25">
      <c r="A442" s="21"/>
      <c r="B442" s="21"/>
      <c r="C442" s="161" t="s">
        <v>18</v>
      </c>
      <c r="D442" s="161"/>
      <c r="E442" s="161"/>
      <c r="F442" s="13"/>
      <c r="G442" s="24"/>
      <c r="H442" s="17"/>
      <c r="I442" s="24"/>
      <c r="J442" s="23"/>
      <c r="K442" s="17"/>
      <c r="L442" s="26">
        <f>L438+L440+L441</f>
        <v>839.8327280000002</v>
      </c>
      <c r="M442" s="17"/>
      <c r="N442" s="26">
        <f>N438+N440+N441</f>
        <v>25246.197954880005</v>
      </c>
    </row>
    <row r="443" spans="1:14" ht="112.9" customHeight="1" x14ac:dyDescent="0.25">
      <c r="A443" s="4">
        <v>49</v>
      </c>
      <c r="B443" s="5" t="s">
        <v>144</v>
      </c>
      <c r="C443" s="161" t="s">
        <v>145</v>
      </c>
      <c r="D443" s="161"/>
      <c r="E443" s="161"/>
      <c r="F443" s="6" t="s">
        <v>146</v>
      </c>
      <c r="G443" s="7">
        <v>14</v>
      </c>
      <c r="H443" s="24">
        <v>1</v>
      </c>
      <c r="I443" s="8">
        <v>14</v>
      </c>
      <c r="J443" s="32">
        <v>289.83999999999997</v>
      </c>
      <c r="K443" s="7"/>
      <c r="L443" s="26">
        <f>I443*J443</f>
        <v>4057.7599999999998</v>
      </c>
      <c r="M443" s="7">
        <v>11.36</v>
      </c>
      <c r="N443" s="47">
        <f>L443*M443</f>
        <v>46096.153599999998</v>
      </c>
    </row>
    <row r="444" spans="1:14" x14ac:dyDescent="0.25">
      <c r="A444" s="6"/>
      <c r="B444" s="49"/>
      <c r="C444" s="163" t="s">
        <v>21</v>
      </c>
      <c r="D444" s="164"/>
      <c r="E444" s="164"/>
      <c r="F444" s="164"/>
      <c r="G444" s="164"/>
      <c r="H444" s="164"/>
      <c r="I444" s="164"/>
      <c r="J444" s="164"/>
      <c r="K444" s="164"/>
      <c r="L444" s="164"/>
      <c r="M444" s="164"/>
      <c r="N444" s="165"/>
    </row>
    <row r="445" spans="1:14" x14ac:dyDescent="0.25">
      <c r="A445" s="50"/>
      <c r="B445" s="46"/>
      <c r="C445" s="171" t="s">
        <v>18</v>
      </c>
      <c r="D445" s="171"/>
      <c r="E445" s="171"/>
      <c r="F445" s="51"/>
      <c r="G445" s="52"/>
      <c r="H445" s="52"/>
      <c r="I445" s="52"/>
      <c r="J445" s="53"/>
      <c r="K445" s="52"/>
      <c r="L445" s="54">
        <f>L443</f>
        <v>4057.7599999999998</v>
      </c>
      <c r="M445" s="55"/>
      <c r="N445" s="56">
        <f>N443</f>
        <v>46096.153599999998</v>
      </c>
    </row>
    <row r="446" spans="1:14" ht="44.45" customHeight="1" x14ac:dyDescent="0.25">
      <c r="A446" s="57">
        <v>50</v>
      </c>
      <c r="B446" s="5" t="s">
        <v>129</v>
      </c>
      <c r="C446" s="158" t="s">
        <v>130</v>
      </c>
      <c r="D446" s="159"/>
      <c r="E446" s="160"/>
      <c r="F446" s="6" t="s">
        <v>131</v>
      </c>
      <c r="G446" s="7">
        <v>14</v>
      </c>
      <c r="H446" s="24">
        <v>1</v>
      </c>
      <c r="I446" s="8">
        <v>14</v>
      </c>
      <c r="J446" s="10"/>
      <c r="K446" s="7"/>
      <c r="L446" s="10"/>
      <c r="M446" s="7"/>
      <c r="N446" s="10"/>
    </row>
    <row r="447" spans="1:14" ht="19.899999999999999" customHeight="1" x14ac:dyDescent="0.25">
      <c r="A447" s="6"/>
      <c r="B447" s="16">
        <v>1</v>
      </c>
      <c r="C447" s="163" t="s">
        <v>1</v>
      </c>
      <c r="D447" s="164"/>
      <c r="E447" s="165"/>
      <c r="F447" s="13"/>
      <c r="G447" s="17"/>
      <c r="H447" s="17"/>
      <c r="I447" s="17"/>
      <c r="J447" s="18">
        <v>12.18</v>
      </c>
      <c r="K447" s="17"/>
      <c r="L447" s="18">
        <f>I446*J447</f>
        <v>170.51999999999998</v>
      </c>
      <c r="M447" s="19">
        <v>39.96</v>
      </c>
      <c r="N447" s="20">
        <f>L447*M447</f>
        <v>6813.9791999999998</v>
      </c>
    </row>
    <row r="448" spans="1:14" ht="18.600000000000001" customHeight="1" x14ac:dyDescent="0.25">
      <c r="A448" s="12"/>
      <c r="B448" s="16">
        <v>2</v>
      </c>
      <c r="C448" s="163" t="s">
        <v>3</v>
      </c>
      <c r="D448" s="164"/>
      <c r="E448" s="165"/>
      <c r="F448" s="13"/>
      <c r="G448" s="17"/>
      <c r="H448" s="17"/>
      <c r="I448" s="17"/>
      <c r="J448" s="18">
        <v>195.68</v>
      </c>
      <c r="K448" s="17"/>
      <c r="L448" s="20">
        <f>I446*J448</f>
        <v>2739.52</v>
      </c>
      <c r="M448" s="19">
        <v>14.82</v>
      </c>
      <c r="N448" s="20">
        <f>L448*M448</f>
        <v>40599.686399999999</v>
      </c>
    </row>
    <row r="449" spans="1:14" ht="16.899999999999999" customHeight="1" x14ac:dyDescent="0.25">
      <c r="A449" s="12"/>
      <c r="B449" s="16">
        <v>3</v>
      </c>
      <c r="C449" s="157" t="s">
        <v>5</v>
      </c>
      <c r="D449" s="157"/>
      <c r="E449" s="157"/>
      <c r="F449" s="13"/>
      <c r="G449" s="17"/>
      <c r="H449" s="17"/>
      <c r="I449" s="17"/>
      <c r="J449" s="18">
        <v>8.35</v>
      </c>
      <c r="K449" s="17"/>
      <c r="L449" s="18">
        <f>I446*J449</f>
        <v>116.89999999999999</v>
      </c>
      <c r="M449" s="19">
        <v>39.96</v>
      </c>
      <c r="N449" s="20">
        <f>L449*M449</f>
        <v>4671.3239999999996</v>
      </c>
    </row>
    <row r="450" spans="1:14" ht="17.45" customHeight="1" x14ac:dyDescent="0.25">
      <c r="A450" s="12"/>
      <c r="B450" s="21"/>
      <c r="C450" s="157" t="s">
        <v>8</v>
      </c>
      <c r="D450" s="157"/>
      <c r="E450" s="157"/>
      <c r="F450" s="13" t="s">
        <v>9</v>
      </c>
      <c r="G450" s="19">
        <v>1.1599999999999999</v>
      </c>
      <c r="H450" s="17"/>
      <c r="I450" s="29">
        <v>46.4</v>
      </c>
      <c r="J450" s="23"/>
      <c r="K450" s="17"/>
      <c r="L450" s="23"/>
      <c r="M450" s="17"/>
      <c r="N450" s="23"/>
    </row>
    <row r="451" spans="1:14" ht="19.149999999999999" customHeight="1" x14ac:dyDescent="0.25">
      <c r="A451" s="21"/>
      <c r="B451" s="21"/>
      <c r="C451" s="157" t="s">
        <v>10</v>
      </c>
      <c r="D451" s="157"/>
      <c r="E451" s="157"/>
      <c r="F451" s="13" t="s">
        <v>9</v>
      </c>
      <c r="G451" s="19">
        <v>0.57999999999999996</v>
      </c>
      <c r="H451" s="17"/>
      <c r="I451" s="29">
        <v>23.2</v>
      </c>
      <c r="J451" s="23"/>
      <c r="K451" s="17"/>
      <c r="L451" s="23"/>
      <c r="M451" s="17"/>
      <c r="N451" s="23"/>
    </row>
    <row r="452" spans="1:14" ht="18" customHeight="1" x14ac:dyDescent="0.25">
      <c r="A452" s="21"/>
      <c r="B452" s="21"/>
      <c r="C452" s="157" t="s">
        <v>11</v>
      </c>
      <c r="D452" s="157"/>
      <c r="E452" s="157"/>
      <c r="F452" s="13"/>
      <c r="G452" s="17"/>
      <c r="H452" s="17"/>
      <c r="I452" s="17"/>
      <c r="J452" s="18">
        <v>207.86</v>
      </c>
      <c r="K452" s="17"/>
      <c r="L452" s="20">
        <f>L447+L448</f>
        <v>2910.04</v>
      </c>
      <c r="M452" s="17"/>
      <c r="N452" s="20">
        <f>N447+N448</f>
        <v>47413.6656</v>
      </c>
    </row>
    <row r="453" spans="1:14" ht="29.45" customHeight="1" x14ac:dyDescent="0.25">
      <c r="A453" s="12"/>
      <c r="B453" s="21"/>
      <c r="C453" s="157" t="s">
        <v>12</v>
      </c>
      <c r="D453" s="157"/>
      <c r="E453" s="157"/>
      <c r="F453" s="13"/>
      <c r="G453" s="17"/>
      <c r="H453" s="17"/>
      <c r="I453" s="17"/>
      <c r="J453" s="23"/>
      <c r="K453" s="17"/>
      <c r="L453" s="18">
        <f>L447+L449</f>
        <v>287.41999999999996</v>
      </c>
      <c r="M453" s="17"/>
      <c r="N453" s="20">
        <f>N447+N449</f>
        <v>11485.303199999998</v>
      </c>
    </row>
    <row r="454" spans="1:14" ht="30" customHeight="1" x14ac:dyDescent="0.25">
      <c r="A454" s="21"/>
      <c r="B454" s="21" t="s">
        <v>132</v>
      </c>
      <c r="C454" s="157" t="s">
        <v>133</v>
      </c>
      <c r="D454" s="157"/>
      <c r="E454" s="157"/>
      <c r="F454" s="13" t="s">
        <v>15</v>
      </c>
      <c r="G454" s="24">
        <v>111</v>
      </c>
      <c r="H454" s="17"/>
      <c r="I454" s="24">
        <v>111</v>
      </c>
      <c r="J454" s="23"/>
      <c r="K454" s="17"/>
      <c r="L454" s="18">
        <f>L453*I454/100</f>
        <v>319.03619999999995</v>
      </c>
      <c r="M454" s="17"/>
      <c r="N454" s="20">
        <f>N453*I454/100</f>
        <v>12748.686551999999</v>
      </c>
    </row>
    <row r="455" spans="1:14" x14ac:dyDescent="0.25">
      <c r="A455" s="21"/>
      <c r="B455" s="21" t="s">
        <v>134</v>
      </c>
      <c r="C455" s="157" t="s">
        <v>135</v>
      </c>
      <c r="D455" s="157"/>
      <c r="E455" s="157"/>
      <c r="F455" s="13" t="s">
        <v>15</v>
      </c>
      <c r="G455" s="24">
        <v>60</v>
      </c>
      <c r="H455" s="17"/>
      <c r="I455" s="24">
        <v>60</v>
      </c>
      <c r="J455" s="23"/>
      <c r="K455" s="17"/>
      <c r="L455" s="18">
        <f>L453*I455/100</f>
        <v>172.45199999999997</v>
      </c>
      <c r="M455" s="17"/>
      <c r="N455" s="20">
        <f>N453*I455:I456/100</f>
        <v>6891.1819199999991</v>
      </c>
    </row>
    <row r="456" spans="1:14" ht="17.45" customHeight="1" x14ac:dyDescent="0.25">
      <c r="A456" s="21"/>
      <c r="B456" s="5"/>
      <c r="C456" s="161" t="s">
        <v>18</v>
      </c>
      <c r="D456" s="161"/>
      <c r="E456" s="161"/>
      <c r="F456" s="6"/>
      <c r="G456" s="7"/>
      <c r="H456" s="7"/>
      <c r="I456" s="7"/>
      <c r="J456" s="10"/>
      <c r="K456" s="7"/>
      <c r="L456" s="26">
        <f>L452+L454+L455</f>
        <v>3401.5281999999997</v>
      </c>
      <c r="M456" s="17"/>
      <c r="N456" s="26">
        <f>N452+N454+N455</f>
        <v>67053.534071999995</v>
      </c>
    </row>
    <row r="457" spans="1:14" ht="43.9" customHeight="1" x14ac:dyDescent="0.25">
      <c r="A457" s="4">
        <v>51</v>
      </c>
      <c r="B457" s="82" t="s">
        <v>256</v>
      </c>
      <c r="C457" s="161" t="s">
        <v>200</v>
      </c>
      <c r="D457" s="161"/>
      <c r="E457" s="161"/>
      <c r="F457" s="6" t="s">
        <v>131</v>
      </c>
      <c r="G457" s="7">
        <v>4</v>
      </c>
      <c r="H457" s="24">
        <v>1</v>
      </c>
      <c r="I457" s="8">
        <v>4</v>
      </c>
      <c r="J457" s="10"/>
      <c r="K457" s="7"/>
      <c r="L457" s="10"/>
      <c r="M457" s="7"/>
      <c r="N457" s="10"/>
    </row>
    <row r="458" spans="1:14" ht="14.45" customHeight="1" x14ac:dyDescent="0.25">
      <c r="A458" s="12"/>
      <c r="B458" s="16">
        <v>1</v>
      </c>
      <c r="C458" s="157" t="s">
        <v>1</v>
      </c>
      <c r="D458" s="157"/>
      <c r="E458" s="157"/>
      <c r="F458" s="13"/>
      <c r="G458" s="17"/>
      <c r="H458" s="17"/>
      <c r="I458" s="17"/>
      <c r="J458" s="18">
        <v>9.35</v>
      </c>
      <c r="K458" s="17"/>
      <c r="L458" s="18">
        <f>I457*J458</f>
        <v>37.4</v>
      </c>
      <c r="M458" s="19">
        <v>39.96</v>
      </c>
      <c r="N458" s="20">
        <f>L458*M458</f>
        <v>1494.5039999999999</v>
      </c>
    </row>
    <row r="459" spans="1:14" ht="14.45" customHeight="1" x14ac:dyDescent="0.25">
      <c r="A459" s="12"/>
      <c r="B459" s="16">
        <v>2</v>
      </c>
      <c r="C459" s="157" t="s">
        <v>3</v>
      </c>
      <c r="D459" s="157"/>
      <c r="E459" s="157"/>
      <c r="F459" s="13"/>
      <c r="G459" s="17"/>
      <c r="H459" s="17"/>
      <c r="I459" s="17"/>
      <c r="J459" s="18">
        <v>148.53</v>
      </c>
      <c r="K459" s="17"/>
      <c r="L459" s="20">
        <f>I457*J459</f>
        <v>594.12</v>
      </c>
      <c r="M459" s="17">
        <v>14.82</v>
      </c>
      <c r="N459" s="18">
        <f>L459*M459</f>
        <v>8804.858400000001</v>
      </c>
    </row>
    <row r="460" spans="1:14" x14ac:dyDescent="0.25">
      <c r="A460" s="12"/>
      <c r="B460" s="16">
        <v>3</v>
      </c>
      <c r="C460" s="157" t="s">
        <v>5</v>
      </c>
      <c r="D460" s="157"/>
      <c r="E460" s="157"/>
      <c r="F460" s="13"/>
      <c r="G460" s="17"/>
      <c r="H460" s="17"/>
      <c r="I460" s="17"/>
      <c r="J460" s="18">
        <v>6.34</v>
      </c>
      <c r="K460" s="17"/>
      <c r="L460" s="18">
        <f>I457*J460</f>
        <v>25.36</v>
      </c>
      <c r="M460" s="19">
        <v>39.96</v>
      </c>
      <c r="N460" s="20">
        <f>L460*M460</f>
        <v>1013.3856</v>
      </c>
    </row>
    <row r="461" spans="1:14" x14ac:dyDescent="0.25">
      <c r="A461" s="21"/>
      <c r="B461" s="21"/>
      <c r="C461" s="157" t="s">
        <v>8</v>
      </c>
      <c r="D461" s="157"/>
      <c r="E461" s="157"/>
      <c r="F461" s="13" t="s">
        <v>9</v>
      </c>
      <c r="G461" s="19">
        <v>0.89</v>
      </c>
      <c r="H461" s="17"/>
      <c r="I461" s="19">
        <v>16.02</v>
      </c>
      <c r="J461" s="23"/>
      <c r="K461" s="17"/>
      <c r="L461" s="23"/>
      <c r="M461" s="17"/>
      <c r="N461" s="23"/>
    </row>
    <row r="462" spans="1:14" ht="16.149999999999999" customHeight="1" x14ac:dyDescent="0.25">
      <c r="A462" s="21"/>
      <c r="B462" s="21"/>
      <c r="C462" s="157" t="s">
        <v>10</v>
      </c>
      <c r="D462" s="157"/>
      <c r="E462" s="157"/>
      <c r="F462" s="13" t="s">
        <v>9</v>
      </c>
      <c r="G462" s="19">
        <v>0.44</v>
      </c>
      <c r="H462" s="17"/>
      <c r="I462" s="19">
        <v>7.92</v>
      </c>
      <c r="J462" s="23"/>
      <c r="K462" s="17"/>
      <c r="L462" s="23"/>
      <c r="M462" s="17"/>
      <c r="N462" s="23"/>
    </row>
    <row r="463" spans="1:14" ht="17.45" customHeight="1" x14ac:dyDescent="0.25">
      <c r="A463" s="12"/>
      <c r="B463" s="21"/>
      <c r="C463" s="157" t="s">
        <v>11</v>
      </c>
      <c r="D463" s="157"/>
      <c r="E463" s="157"/>
      <c r="F463" s="13"/>
      <c r="G463" s="17"/>
      <c r="H463" s="17"/>
      <c r="I463" s="17"/>
      <c r="J463" s="18">
        <v>157.88</v>
      </c>
      <c r="K463" s="17"/>
      <c r="L463" s="20">
        <v>2841.84</v>
      </c>
      <c r="M463" s="17"/>
      <c r="N463" s="20">
        <f>N458+N459</f>
        <v>10299.362400000002</v>
      </c>
    </row>
    <row r="464" spans="1:14" x14ac:dyDescent="0.25">
      <c r="A464" s="21"/>
      <c r="B464" s="21"/>
      <c r="C464" s="157" t="s">
        <v>12</v>
      </c>
      <c r="D464" s="157"/>
      <c r="E464" s="157"/>
      <c r="F464" s="13"/>
      <c r="G464" s="17"/>
      <c r="H464" s="17"/>
      <c r="I464" s="17"/>
      <c r="J464" s="23"/>
      <c r="K464" s="17"/>
      <c r="L464" s="18">
        <v>282.42</v>
      </c>
      <c r="M464" s="17"/>
      <c r="N464" s="20">
        <f>N458+N460</f>
        <v>2507.8896</v>
      </c>
    </row>
    <row r="465" spans="1:14" x14ac:dyDescent="0.25">
      <c r="A465" s="21"/>
      <c r="B465" s="21" t="s">
        <v>132</v>
      </c>
      <c r="C465" s="157" t="s">
        <v>133</v>
      </c>
      <c r="D465" s="157"/>
      <c r="E465" s="157"/>
      <c r="F465" s="13" t="s">
        <v>15</v>
      </c>
      <c r="G465" s="24">
        <v>111</v>
      </c>
      <c r="H465" s="17"/>
      <c r="I465" s="24">
        <v>111</v>
      </c>
      <c r="J465" s="23"/>
      <c r="K465" s="17"/>
      <c r="L465" s="18">
        <v>313.49</v>
      </c>
      <c r="M465" s="17"/>
      <c r="N465" s="20">
        <f>N464*I465/100</f>
        <v>2783.7574560000003</v>
      </c>
    </row>
    <row r="466" spans="1:14" ht="31.9" customHeight="1" x14ac:dyDescent="0.25">
      <c r="A466" s="21"/>
      <c r="B466" s="21" t="s">
        <v>134</v>
      </c>
      <c r="C466" s="157" t="s">
        <v>135</v>
      </c>
      <c r="D466" s="157"/>
      <c r="E466" s="157"/>
      <c r="F466" s="13" t="s">
        <v>15</v>
      </c>
      <c r="G466" s="24">
        <v>60</v>
      </c>
      <c r="H466" s="17"/>
      <c r="I466" s="24">
        <v>60</v>
      </c>
      <c r="J466" s="23"/>
      <c r="K466" s="17"/>
      <c r="L466" s="18">
        <v>169.45</v>
      </c>
      <c r="M466" s="17"/>
      <c r="N466" s="20">
        <f>N464*I466/100</f>
        <v>1504.7337599999998</v>
      </c>
    </row>
    <row r="467" spans="1:14" ht="21.6" customHeight="1" x14ac:dyDescent="0.25">
      <c r="A467" s="6"/>
      <c r="B467" s="5"/>
      <c r="C467" s="161" t="s">
        <v>18</v>
      </c>
      <c r="D467" s="161"/>
      <c r="E467" s="161"/>
      <c r="F467" s="6"/>
      <c r="G467" s="7"/>
      <c r="H467" s="7"/>
      <c r="I467" s="7"/>
      <c r="J467" s="10"/>
      <c r="K467" s="7"/>
      <c r="L467" s="26">
        <v>3324.78</v>
      </c>
      <c r="M467" s="17"/>
      <c r="N467" s="26">
        <f>N463+N465+N466</f>
        <v>14587.853616</v>
      </c>
    </row>
    <row r="468" spans="1:14" ht="61.15" customHeight="1" x14ac:dyDescent="0.25">
      <c r="A468" s="4">
        <v>52</v>
      </c>
      <c r="B468" s="82" t="s">
        <v>257</v>
      </c>
      <c r="C468" s="161" t="s">
        <v>198</v>
      </c>
      <c r="D468" s="161"/>
      <c r="E468" s="161"/>
      <c r="F468" s="6" t="s">
        <v>127</v>
      </c>
      <c r="G468" s="7">
        <v>0.124</v>
      </c>
      <c r="H468" s="24">
        <v>1</v>
      </c>
      <c r="I468" s="27">
        <v>0.124</v>
      </c>
      <c r="J468" s="10"/>
      <c r="K468" s="7"/>
      <c r="L468" s="10"/>
      <c r="M468" s="7"/>
      <c r="N468" s="10"/>
    </row>
    <row r="469" spans="1:14" ht="17.45" customHeight="1" x14ac:dyDescent="0.25">
      <c r="A469" s="13"/>
      <c r="B469" s="14"/>
      <c r="C469" s="157" t="s">
        <v>314</v>
      </c>
      <c r="D469" s="157"/>
      <c r="E469" s="157"/>
      <c r="F469" s="157"/>
      <c r="G469" s="157"/>
      <c r="H469" s="157"/>
      <c r="I469" s="157"/>
      <c r="J469" s="157"/>
      <c r="K469" s="157"/>
      <c r="L469" s="157"/>
      <c r="M469" s="157"/>
      <c r="N469" s="157"/>
    </row>
    <row r="470" spans="1:14" x14ac:dyDescent="0.25">
      <c r="A470" s="12"/>
      <c r="B470" s="16">
        <v>1</v>
      </c>
      <c r="C470" s="157" t="s">
        <v>1</v>
      </c>
      <c r="D470" s="157"/>
      <c r="E470" s="157"/>
      <c r="F470" s="13"/>
      <c r="G470" s="17"/>
      <c r="H470" s="17"/>
      <c r="I470" s="17"/>
      <c r="J470" s="18">
        <v>138.59</v>
      </c>
      <c r="K470" s="17"/>
      <c r="L470" s="18">
        <f>I468*J470</f>
        <v>17.18516</v>
      </c>
      <c r="M470" s="19">
        <v>39.96</v>
      </c>
      <c r="N470" s="20">
        <f>L470*M470</f>
        <v>686.71899359999998</v>
      </c>
    </row>
    <row r="471" spans="1:14" x14ac:dyDescent="0.25">
      <c r="A471" s="12"/>
      <c r="B471" s="16">
        <v>2</v>
      </c>
      <c r="C471" s="157" t="s">
        <v>3</v>
      </c>
      <c r="D471" s="157"/>
      <c r="E471" s="157"/>
      <c r="F471" s="13"/>
      <c r="G471" s="17"/>
      <c r="H471" s="17"/>
      <c r="I471" s="17"/>
      <c r="J471" s="18">
        <v>324.5</v>
      </c>
      <c r="K471" s="17"/>
      <c r="L471" s="18">
        <f>I468*J471</f>
        <v>40.238</v>
      </c>
      <c r="M471" s="17">
        <v>14.82</v>
      </c>
      <c r="N471" s="20">
        <f t="shared" ref="N471:N473" si="2">L471*M471</f>
        <v>596.32716000000005</v>
      </c>
    </row>
    <row r="472" spans="1:14" x14ac:dyDescent="0.25">
      <c r="A472" s="12"/>
      <c r="B472" s="16">
        <v>3</v>
      </c>
      <c r="C472" s="157" t="s">
        <v>5</v>
      </c>
      <c r="D472" s="157"/>
      <c r="E472" s="157"/>
      <c r="F472" s="13"/>
      <c r="G472" s="17"/>
      <c r="H472" s="17"/>
      <c r="I472" s="17"/>
      <c r="J472" s="18">
        <v>25.15</v>
      </c>
      <c r="K472" s="17"/>
      <c r="L472" s="18">
        <f>I468*J472</f>
        <v>3.1185999999999998</v>
      </c>
      <c r="M472" s="19">
        <v>39.96</v>
      </c>
      <c r="N472" s="20">
        <f t="shared" si="2"/>
        <v>124.61925599999999</v>
      </c>
    </row>
    <row r="473" spans="1:14" x14ac:dyDescent="0.25">
      <c r="A473" s="12"/>
      <c r="B473" s="16">
        <v>4</v>
      </c>
      <c r="C473" s="157" t="s">
        <v>7</v>
      </c>
      <c r="D473" s="157"/>
      <c r="E473" s="157"/>
      <c r="F473" s="13"/>
      <c r="G473" s="17"/>
      <c r="H473" s="17"/>
      <c r="I473" s="17"/>
      <c r="J473" s="18">
        <v>4.83</v>
      </c>
      <c r="K473" s="17"/>
      <c r="L473" s="18">
        <f>I468*J473</f>
        <v>0.59892000000000001</v>
      </c>
      <c r="M473" s="17">
        <v>11.36</v>
      </c>
      <c r="N473" s="20">
        <f t="shared" si="2"/>
        <v>6.8037311999999996</v>
      </c>
    </row>
    <row r="474" spans="1:14" ht="14.45" customHeight="1" x14ac:dyDescent="0.25">
      <c r="A474" s="21"/>
      <c r="B474" s="21"/>
      <c r="C474" s="157" t="s">
        <v>8</v>
      </c>
      <c r="D474" s="157"/>
      <c r="E474" s="157"/>
      <c r="F474" s="13" t="s">
        <v>9</v>
      </c>
      <c r="G474" s="19">
        <v>15.45</v>
      </c>
      <c r="H474" s="17"/>
      <c r="I474" s="31">
        <v>3.7358099999999999</v>
      </c>
      <c r="J474" s="23"/>
      <c r="K474" s="17"/>
      <c r="L474" s="23"/>
      <c r="M474" s="17"/>
      <c r="N474" s="23"/>
    </row>
    <row r="475" spans="1:14" x14ac:dyDescent="0.25">
      <c r="A475" s="21"/>
      <c r="B475" s="21"/>
      <c r="C475" s="157" t="s">
        <v>10</v>
      </c>
      <c r="D475" s="157"/>
      <c r="E475" s="157"/>
      <c r="F475" s="13" t="s">
        <v>9</v>
      </c>
      <c r="G475" s="29">
        <v>2.5</v>
      </c>
      <c r="H475" s="17"/>
      <c r="I475" s="30">
        <v>0.60450000000000004</v>
      </c>
      <c r="J475" s="23"/>
      <c r="K475" s="17"/>
      <c r="L475" s="23"/>
      <c r="M475" s="17"/>
      <c r="N475" s="23"/>
    </row>
    <row r="476" spans="1:14" x14ac:dyDescent="0.25">
      <c r="A476" s="12"/>
      <c r="B476" s="21"/>
      <c r="C476" s="157" t="s">
        <v>11</v>
      </c>
      <c r="D476" s="157"/>
      <c r="E476" s="157"/>
      <c r="F476" s="13"/>
      <c r="G476" s="17"/>
      <c r="H476" s="17"/>
      <c r="I476" s="17"/>
      <c r="J476" s="18">
        <v>467.92</v>
      </c>
      <c r="K476" s="17"/>
      <c r="L476" s="18">
        <v>113.14</v>
      </c>
      <c r="M476" s="17"/>
      <c r="N476" s="20">
        <f>N470+N471+N473</f>
        <v>1289.8498847999999</v>
      </c>
    </row>
    <row r="477" spans="1:14" ht="16.899999999999999" customHeight="1" x14ac:dyDescent="0.25">
      <c r="A477" s="21"/>
      <c r="B477" s="21"/>
      <c r="C477" s="157" t="s">
        <v>12</v>
      </c>
      <c r="D477" s="157"/>
      <c r="E477" s="157"/>
      <c r="F477" s="13"/>
      <c r="G477" s="17"/>
      <c r="H477" s="17"/>
      <c r="I477" s="17"/>
      <c r="J477" s="23"/>
      <c r="K477" s="17"/>
      <c r="L477" s="18">
        <v>39.590000000000003</v>
      </c>
      <c r="M477" s="17"/>
      <c r="N477" s="20">
        <f>N470+N472</f>
        <v>811.33824959999993</v>
      </c>
    </row>
    <row r="478" spans="1:14" ht="18" customHeight="1" x14ac:dyDescent="0.25">
      <c r="A478" s="21"/>
      <c r="B478" s="21" t="s">
        <v>104</v>
      </c>
      <c r="C478" s="157" t="s">
        <v>105</v>
      </c>
      <c r="D478" s="157"/>
      <c r="E478" s="157"/>
      <c r="F478" s="13" t="s">
        <v>15</v>
      </c>
      <c r="G478" s="24">
        <v>117</v>
      </c>
      <c r="H478" s="17"/>
      <c r="I478" s="24">
        <v>117</v>
      </c>
      <c r="J478" s="23"/>
      <c r="K478" s="17"/>
      <c r="L478" s="18">
        <v>46.32</v>
      </c>
      <c r="M478" s="17"/>
      <c r="N478" s="20">
        <f>N477*I478/100</f>
        <v>949.26575203199991</v>
      </c>
    </row>
    <row r="479" spans="1:14" ht="14.45" customHeight="1" x14ac:dyDescent="0.25">
      <c r="A479" s="21"/>
      <c r="B479" s="21" t="s">
        <v>106</v>
      </c>
      <c r="C479" s="157" t="s">
        <v>107</v>
      </c>
      <c r="D479" s="157"/>
      <c r="E479" s="157"/>
      <c r="F479" s="13" t="s">
        <v>15</v>
      </c>
      <c r="G479" s="24">
        <v>74</v>
      </c>
      <c r="H479" s="17"/>
      <c r="I479" s="24">
        <v>74</v>
      </c>
      <c r="J479" s="23"/>
      <c r="K479" s="17"/>
      <c r="L479" s="18">
        <v>29.3</v>
      </c>
      <c r="M479" s="17"/>
      <c r="N479" s="20">
        <f>N477*I479/100</f>
        <v>600.39030470399996</v>
      </c>
    </row>
    <row r="480" spans="1:14" x14ac:dyDescent="0.25">
      <c r="A480" s="6"/>
      <c r="B480" s="5"/>
      <c r="C480" s="161" t="s">
        <v>18</v>
      </c>
      <c r="D480" s="161"/>
      <c r="E480" s="161"/>
      <c r="F480" s="6"/>
      <c r="G480" s="7"/>
      <c r="H480" s="7"/>
      <c r="I480" s="7"/>
      <c r="J480" s="10"/>
      <c r="K480" s="7"/>
      <c r="L480" s="32">
        <v>188.76</v>
      </c>
      <c r="M480" s="17"/>
      <c r="N480" s="26">
        <f>N476+N478+N479</f>
        <v>2839.5059415359997</v>
      </c>
    </row>
    <row r="481" spans="1:14" ht="57.6" customHeight="1" x14ac:dyDescent="0.25">
      <c r="A481" s="4">
        <v>53</v>
      </c>
      <c r="B481" s="82" t="s">
        <v>241</v>
      </c>
      <c r="C481" s="161" t="s">
        <v>212</v>
      </c>
      <c r="D481" s="161"/>
      <c r="E481" s="161"/>
      <c r="F481" s="6" t="s">
        <v>127</v>
      </c>
      <c r="G481" s="7">
        <v>0.78</v>
      </c>
      <c r="H481" s="24">
        <v>1</v>
      </c>
      <c r="I481" s="27">
        <v>0.78</v>
      </c>
      <c r="J481" s="10"/>
      <c r="K481" s="7"/>
      <c r="L481" s="10"/>
      <c r="M481" s="7"/>
      <c r="N481" s="10"/>
    </row>
    <row r="482" spans="1:14" x14ac:dyDescent="0.25">
      <c r="A482" s="13"/>
      <c r="B482" s="14"/>
      <c r="C482" s="157" t="s">
        <v>284</v>
      </c>
      <c r="D482" s="157"/>
      <c r="E482" s="157"/>
      <c r="F482" s="157"/>
      <c r="G482" s="157"/>
      <c r="H482" s="157"/>
      <c r="I482" s="157"/>
      <c r="J482" s="157"/>
      <c r="K482" s="157"/>
      <c r="L482" s="157"/>
      <c r="M482" s="157"/>
      <c r="N482" s="157"/>
    </row>
    <row r="483" spans="1:14" ht="14.45" customHeight="1" x14ac:dyDescent="0.25">
      <c r="A483" s="12"/>
      <c r="B483" s="16">
        <v>1</v>
      </c>
      <c r="C483" s="157" t="s">
        <v>1</v>
      </c>
      <c r="D483" s="157"/>
      <c r="E483" s="157"/>
      <c r="F483" s="13"/>
      <c r="G483" s="17"/>
      <c r="H483" s="17"/>
      <c r="I483" s="17"/>
      <c r="J483" s="18">
        <v>166.3</v>
      </c>
      <c r="K483" s="17"/>
      <c r="L483" s="18">
        <f>I481*J483</f>
        <v>129.71400000000003</v>
      </c>
      <c r="M483" s="19">
        <v>39.96</v>
      </c>
      <c r="N483" s="20">
        <f>L483*M483</f>
        <v>5183.3714400000008</v>
      </c>
    </row>
    <row r="484" spans="1:14" ht="19.899999999999999" customHeight="1" x14ac:dyDescent="0.25">
      <c r="A484" s="12"/>
      <c r="B484" s="16">
        <v>2</v>
      </c>
      <c r="C484" s="157" t="s">
        <v>3</v>
      </c>
      <c r="D484" s="157"/>
      <c r="E484" s="157"/>
      <c r="F484" s="13"/>
      <c r="G484" s="17"/>
      <c r="H484" s="17"/>
      <c r="I484" s="17"/>
      <c r="J484" s="18">
        <v>389.4</v>
      </c>
      <c r="K484" s="17"/>
      <c r="L484" s="18">
        <f>I481*J484</f>
        <v>303.73199999999997</v>
      </c>
      <c r="M484" s="17">
        <v>14.82</v>
      </c>
      <c r="N484" s="18">
        <f>L484*M484</f>
        <v>4501.3082399999994</v>
      </c>
    </row>
    <row r="485" spans="1:14" x14ac:dyDescent="0.25">
      <c r="A485" s="12"/>
      <c r="B485" s="16">
        <v>3</v>
      </c>
      <c r="C485" s="157" t="s">
        <v>5</v>
      </c>
      <c r="D485" s="157"/>
      <c r="E485" s="157"/>
      <c r="F485" s="13"/>
      <c r="G485" s="17"/>
      <c r="H485" s="17"/>
      <c r="I485" s="17"/>
      <c r="J485" s="18">
        <v>30.18</v>
      </c>
      <c r="K485" s="17"/>
      <c r="L485" s="18">
        <f>I481*J485</f>
        <v>23.540400000000002</v>
      </c>
      <c r="M485" s="19">
        <v>39.96</v>
      </c>
      <c r="N485" s="20">
        <f>L485*M485</f>
        <v>940.67438400000015</v>
      </c>
    </row>
    <row r="486" spans="1:14" x14ac:dyDescent="0.25">
      <c r="A486" s="12"/>
      <c r="B486" s="16">
        <v>4</v>
      </c>
      <c r="C486" s="157" t="s">
        <v>7</v>
      </c>
      <c r="D486" s="157"/>
      <c r="E486" s="157"/>
      <c r="F486" s="13"/>
      <c r="G486" s="17"/>
      <c r="H486" s="17"/>
      <c r="I486" s="17"/>
      <c r="J486" s="18">
        <v>40.14</v>
      </c>
      <c r="K486" s="17"/>
      <c r="L486" s="18">
        <f>I481*J486</f>
        <v>31.309200000000001</v>
      </c>
      <c r="M486" s="17">
        <v>11.36</v>
      </c>
      <c r="N486" s="58">
        <f>L486*M486</f>
        <v>355.67251199999998</v>
      </c>
    </row>
    <row r="487" spans="1:14" x14ac:dyDescent="0.25">
      <c r="A487" s="21"/>
      <c r="B487" s="21"/>
      <c r="C487" s="157" t="s">
        <v>8</v>
      </c>
      <c r="D487" s="157"/>
      <c r="E487" s="157"/>
      <c r="F487" s="13" t="s">
        <v>9</v>
      </c>
      <c r="G487" s="19">
        <v>18.54</v>
      </c>
      <c r="H487" s="17"/>
      <c r="I487" s="31">
        <v>19.39284</v>
      </c>
      <c r="J487" s="23"/>
      <c r="K487" s="17"/>
      <c r="L487" s="23"/>
      <c r="M487" s="17"/>
      <c r="N487" s="23"/>
    </row>
    <row r="488" spans="1:14" ht="16.899999999999999" customHeight="1" x14ac:dyDescent="0.25">
      <c r="A488" s="21"/>
      <c r="B488" s="21"/>
      <c r="C488" s="157" t="s">
        <v>10</v>
      </c>
      <c r="D488" s="157"/>
      <c r="E488" s="157"/>
      <c r="F488" s="13" t="s">
        <v>9</v>
      </c>
      <c r="G488" s="24">
        <v>3</v>
      </c>
      <c r="H488" s="17"/>
      <c r="I488" s="42">
        <v>3.1379999999999999</v>
      </c>
      <c r="J488" s="23"/>
      <c r="K488" s="17"/>
      <c r="L488" s="23"/>
      <c r="M488" s="17"/>
      <c r="N488" s="23"/>
    </row>
    <row r="489" spans="1:14" ht="16.899999999999999" customHeight="1" x14ac:dyDescent="0.25">
      <c r="A489" s="12"/>
      <c r="B489" s="21"/>
      <c r="C489" s="157" t="s">
        <v>11</v>
      </c>
      <c r="D489" s="157"/>
      <c r="E489" s="157"/>
      <c r="F489" s="13"/>
      <c r="G489" s="17"/>
      <c r="H489" s="17"/>
      <c r="I489" s="17"/>
      <c r="J489" s="18">
        <v>595.84</v>
      </c>
      <c r="K489" s="17"/>
      <c r="L489" s="18">
        <v>623.25</v>
      </c>
      <c r="M489" s="17"/>
      <c r="N489" s="20">
        <f>N483+N484+N486</f>
        <v>10040.352192</v>
      </c>
    </row>
    <row r="490" spans="1:14" x14ac:dyDescent="0.25">
      <c r="A490" s="21"/>
      <c r="B490" s="21"/>
      <c r="C490" s="157" t="s">
        <v>12</v>
      </c>
      <c r="D490" s="157"/>
      <c r="E490" s="157"/>
      <c r="F490" s="13"/>
      <c r="G490" s="17"/>
      <c r="H490" s="17"/>
      <c r="I490" s="17"/>
      <c r="J490" s="23"/>
      <c r="K490" s="17"/>
      <c r="L490" s="18">
        <v>205.52</v>
      </c>
      <c r="M490" s="17"/>
      <c r="N490" s="20">
        <f>N483+N485</f>
        <v>6124.0458240000007</v>
      </c>
    </row>
    <row r="491" spans="1:14" ht="28.15" customHeight="1" x14ac:dyDescent="0.25">
      <c r="A491" s="21"/>
      <c r="B491" s="21" t="s">
        <v>104</v>
      </c>
      <c r="C491" s="157" t="s">
        <v>105</v>
      </c>
      <c r="D491" s="157"/>
      <c r="E491" s="157"/>
      <c r="F491" s="13" t="s">
        <v>15</v>
      </c>
      <c r="G491" s="24">
        <v>117</v>
      </c>
      <c r="H491" s="17"/>
      <c r="I491" s="24">
        <v>117</v>
      </c>
      <c r="J491" s="23"/>
      <c r="K491" s="17"/>
      <c r="L491" s="18">
        <v>240.46</v>
      </c>
      <c r="M491" s="17"/>
      <c r="N491" s="20">
        <f>N490*I491/100</f>
        <v>7165.1336140800013</v>
      </c>
    </row>
    <row r="492" spans="1:14" ht="28.9" customHeight="1" x14ac:dyDescent="0.25">
      <c r="A492" s="21"/>
      <c r="B492" s="21" t="s">
        <v>106</v>
      </c>
      <c r="C492" s="157" t="s">
        <v>107</v>
      </c>
      <c r="D492" s="157"/>
      <c r="E492" s="157"/>
      <c r="F492" s="13" t="s">
        <v>15</v>
      </c>
      <c r="G492" s="24">
        <v>74</v>
      </c>
      <c r="H492" s="17"/>
      <c r="I492" s="24">
        <v>74</v>
      </c>
      <c r="J492" s="23"/>
      <c r="K492" s="17"/>
      <c r="L492" s="18">
        <v>152.08000000000001</v>
      </c>
      <c r="M492" s="17"/>
      <c r="N492" s="20">
        <f>N490*I492/100</f>
        <v>4531.7939097600001</v>
      </c>
    </row>
    <row r="493" spans="1:14" ht="14.45" customHeight="1" x14ac:dyDescent="0.25">
      <c r="A493" s="6"/>
      <c r="B493" s="5"/>
      <c r="C493" s="161" t="s">
        <v>18</v>
      </c>
      <c r="D493" s="161"/>
      <c r="E493" s="161"/>
      <c r="F493" s="6"/>
      <c r="G493" s="7"/>
      <c r="H493" s="7"/>
      <c r="I493" s="7"/>
      <c r="J493" s="10"/>
      <c r="K493" s="7"/>
      <c r="L493" s="26">
        <v>1015.79</v>
      </c>
      <c r="M493" s="17"/>
      <c r="N493" s="26">
        <f>N489+N491+N492</f>
        <v>21737.279715840003</v>
      </c>
    </row>
    <row r="494" spans="1:14" ht="14.45" customHeight="1" x14ac:dyDescent="0.25">
      <c r="A494" s="6"/>
      <c r="B494" s="158" t="s">
        <v>233</v>
      </c>
      <c r="C494" s="159"/>
      <c r="D494" s="159"/>
      <c r="E494" s="71"/>
      <c r="F494" s="6"/>
      <c r="G494" s="7"/>
      <c r="H494" s="7"/>
      <c r="I494" s="7"/>
      <c r="J494" s="10"/>
      <c r="K494" s="7"/>
      <c r="L494" s="32"/>
      <c r="M494" s="17"/>
      <c r="N494" s="45">
        <f>N493+N480+N467+N456+N445+N442+N429+N426+N413+N409+N396+N392+N379+N366+N354+N342+N329+N316+N304+N292+N279</f>
        <v>445561.29946694261</v>
      </c>
    </row>
    <row r="495" spans="1:14" ht="20.45" customHeight="1" x14ac:dyDescent="0.25">
      <c r="A495" s="167" t="s">
        <v>176</v>
      </c>
      <c r="B495" s="184"/>
      <c r="C495" s="184"/>
      <c r="D495" s="184"/>
      <c r="E495" s="184"/>
      <c r="F495" s="59"/>
      <c r="G495" s="59"/>
      <c r="H495" s="59"/>
      <c r="I495" s="59"/>
      <c r="J495" s="59"/>
      <c r="K495" s="59"/>
      <c r="L495" s="59"/>
      <c r="M495" s="59"/>
      <c r="N495" s="60"/>
    </row>
    <row r="496" spans="1:14" ht="28.5" x14ac:dyDescent="0.25">
      <c r="A496" s="6" t="s">
        <v>330</v>
      </c>
      <c r="B496" s="83" t="s">
        <v>240</v>
      </c>
      <c r="C496" s="161" t="s">
        <v>227</v>
      </c>
      <c r="D496" s="161"/>
      <c r="E496" s="161"/>
      <c r="F496" s="6" t="s">
        <v>226</v>
      </c>
      <c r="G496" s="90">
        <v>0.22500000000000001</v>
      </c>
      <c r="H496" s="24">
        <v>1</v>
      </c>
      <c r="I496" s="27">
        <f>G496</f>
        <v>0.22500000000000001</v>
      </c>
      <c r="J496" s="10"/>
      <c r="K496" s="7"/>
      <c r="L496" s="10"/>
      <c r="M496" s="7"/>
      <c r="N496" s="48"/>
    </row>
    <row r="497" spans="1:14" ht="18.600000000000001" customHeight="1" x14ac:dyDescent="0.25">
      <c r="A497" s="13"/>
      <c r="B497" s="14"/>
      <c r="C497" s="157" t="s">
        <v>288</v>
      </c>
      <c r="D497" s="157"/>
      <c r="E497" s="157"/>
      <c r="F497" s="157"/>
      <c r="G497" s="157"/>
      <c r="H497" s="157"/>
      <c r="I497" s="157"/>
      <c r="J497" s="157"/>
      <c r="K497" s="157"/>
      <c r="L497" s="157"/>
      <c r="M497" s="157"/>
      <c r="N497" s="157"/>
    </row>
    <row r="498" spans="1:14" ht="15.6" customHeight="1" x14ac:dyDescent="0.25">
      <c r="A498" s="94"/>
      <c r="B498" s="21" t="s">
        <v>0</v>
      </c>
      <c r="C498" s="163" t="s">
        <v>1</v>
      </c>
      <c r="D498" s="164"/>
      <c r="E498" s="165"/>
      <c r="F498" s="13"/>
      <c r="G498" s="17"/>
      <c r="H498" s="17"/>
      <c r="I498" s="17"/>
      <c r="J498" s="18">
        <v>774.36</v>
      </c>
      <c r="K498" s="17">
        <v>0.8</v>
      </c>
      <c r="L498" s="18">
        <f>I496*J498*K498</f>
        <v>139.38480000000001</v>
      </c>
      <c r="M498" s="19">
        <v>39.96</v>
      </c>
      <c r="N498" s="20">
        <f>L498*M498</f>
        <v>5569.816608000001</v>
      </c>
    </row>
    <row r="499" spans="1:14" x14ac:dyDescent="0.25">
      <c r="A499" s="94"/>
      <c r="B499" s="21" t="s">
        <v>2</v>
      </c>
      <c r="C499" s="163" t="s">
        <v>3</v>
      </c>
      <c r="D499" s="164"/>
      <c r="E499" s="165"/>
      <c r="F499" s="13"/>
      <c r="G499" s="17"/>
      <c r="H499" s="17"/>
      <c r="I499" s="17"/>
      <c r="J499" s="18">
        <v>821.12</v>
      </c>
      <c r="K499" s="17">
        <v>0.8</v>
      </c>
      <c r="L499" s="18">
        <f>I496*J499*K499</f>
        <v>147.80160000000001</v>
      </c>
      <c r="M499" s="17">
        <v>14.82</v>
      </c>
      <c r="N499" s="18">
        <f>L499*M499</f>
        <v>2190.4197120000003</v>
      </c>
    </row>
    <row r="500" spans="1:14" x14ac:dyDescent="0.25">
      <c r="A500" s="94"/>
      <c r="B500" s="21" t="s">
        <v>4</v>
      </c>
      <c r="C500" s="163" t="s">
        <v>5</v>
      </c>
      <c r="D500" s="164"/>
      <c r="E500" s="165"/>
      <c r="F500" s="13"/>
      <c r="G500" s="17"/>
      <c r="H500" s="17"/>
      <c r="I500" s="17"/>
      <c r="J500" s="18">
        <v>124.95</v>
      </c>
      <c r="K500" s="17">
        <v>0.8</v>
      </c>
      <c r="L500" s="18">
        <f>I496*J500</f>
        <v>28.11375</v>
      </c>
      <c r="M500" s="19">
        <v>39.96</v>
      </c>
      <c r="N500" s="20">
        <f>L500*M500</f>
        <v>1123.42545</v>
      </c>
    </row>
    <row r="501" spans="1:14" x14ac:dyDescent="0.25">
      <c r="A501" s="94"/>
      <c r="B501" s="21" t="s">
        <v>6</v>
      </c>
      <c r="C501" s="163" t="s">
        <v>7</v>
      </c>
      <c r="D501" s="164"/>
      <c r="E501" s="165"/>
      <c r="F501" s="13"/>
      <c r="G501" s="17"/>
      <c r="H501" s="17"/>
      <c r="I501" s="17"/>
      <c r="J501" s="20">
        <v>6631.87</v>
      </c>
      <c r="K501" s="17">
        <v>0</v>
      </c>
      <c r="L501" s="20">
        <f>0</f>
        <v>0</v>
      </c>
      <c r="M501" s="17">
        <v>11.36</v>
      </c>
      <c r="N501" s="23">
        <f>0</f>
        <v>0</v>
      </c>
    </row>
    <row r="502" spans="1:14" ht="16.149999999999999" customHeight="1" x14ac:dyDescent="0.25">
      <c r="A502" s="21"/>
      <c r="B502" s="21"/>
      <c r="C502" s="163" t="s">
        <v>8</v>
      </c>
      <c r="D502" s="164"/>
      <c r="E502" s="165"/>
      <c r="F502" s="13" t="s">
        <v>9</v>
      </c>
      <c r="G502" s="29">
        <v>88.6</v>
      </c>
      <c r="H502" s="17"/>
      <c r="I502" s="30">
        <v>23.833400000000001</v>
      </c>
      <c r="J502" s="23"/>
      <c r="K502" s="17"/>
      <c r="L502" s="23"/>
      <c r="M502" s="17"/>
      <c r="N502" s="20"/>
    </row>
    <row r="503" spans="1:14" ht="18" customHeight="1" x14ac:dyDescent="0.25">
      <c r="A503" s="21"/>
      <c r="B503" s="21"/>
      <c r="C503" s="163" t="s">
        <v>10</v>
      </c>
      <c r="D503" s="164"/>
      <c r="E503" s="165"/>
      <c r="F503" s="13" t="s">
        <v>9</v>
      </c>
      <c r="G503" s="19">
        <v>10.34</v>
      </c>
      <c r="H503" s="17"/>
      <c r="I503" s="31">
        <v>2.78146</v>
      </c>
      <c r="J503" s="23"/>
      <c r="K503" s="17"/>
      <c r="L503" s="23"/>
      <c r="M503" s="17"/>
      <c r="N503" s="23"/>
    </row>
    <row r="504" spans="1:14" x14ac:dyDescent="0.25">
      <c r="A504" s="94"/>
      <c r="B504" s="21"/>
      <c r="C504" s="163" t="s">
        <v>11</v>
      </c>
      <c r="D504" s="164"/>
      <c r="E504" s="165"/>
      <c r="F504" s="13"/>
      <c r="G504" s="17"/>
      <c r="H504" s="17"/>
      <c r="I504" s="17"/>
      <c r="J504" s="20">
        <v>8227.35</v>
      </c>
      <c r="K504" s="17"/>
      <c r="L504" s="20">
        <v>2213.15</v>
      </c>
      <c r="M504" s="17"/>
      <c r="N504" s="20">
        <f>N498+N499+N501</f>
        <v>7760.2363200000018</v>
      </c>
    </row>
    <row r="505" spans="1:14" ht="13.9" customHeight="1" x14ac:dyDescent="0.25">
      <c r="A505" s="21"/>
      <c r="B505" s="21"/>
      <c r="C505" s="163" t="s">
        <v>12</v>
      </c>
      <c r="D505" s="164"/>
      <c r="E505" s="165"/>
      <c r="F505" s="13"/>
      <c r="G505" s="17"/>
      <c r="H505" s="17"/>
      <c r="I505" s="17"/>
      <c r="J505" s="23"/>
      <c r="K505" s="17"/>
      <c r="L505" s="18">
        <v>241.91</v>
      </c>
      <c r="M505" s="17"/>
      <c r="N505" s="20">
        <f>N498+N500</f>
        <v>6693.2420580000007</v>
      </c>
    </row>
    <row r="506" spans="1:14" ht="32.450000000000003" customHeight="1" x14ac:dyDescent="0.25">
      <c r="A506" s="21"/>
      <c r="B506" s="21" t="s">
        <v>104</v>
      </c>
      <c r="C506" s="163" t="s">
        <v>105</v>
      </c>
      <c r="D506" s="164"/>
      <c r="E506" s="165"/>
      <c r="F506" s="13" t="s">
        <v>15</v>
      </c>
      <c r="G506" s="24">
        <v>117</v>
      </c>
      <c r="H506" s="17"/>
      <c r="I506" s="24">
        <v>117</v>
      </c>
      <c r="J506" s="23"/>
      <c r="K506" s="17"/>
      <c r="L506" s="18">
        <v>283.02999999999997</v>
      </c>
      <c r="M506" s="17"/>
      <c r="N506" s="20">
        <f>N505*I506/100</f>
        <v>7831.0932078600008</v>
      </c>
    </row>
    <row r="507" spans="1:14" ht="29.45" customHeight="1" x14ac:dyDescent="0.25">
      <c r="A507" s="21"/>
      <c r="B507" s="21" t="s">
        <v>106</v>
      </c>
      <c r="C507" s="163" t="s">
        <v>107</v>
      </c>
      <c r="D507" s="164"/>
      <c r="E507" s="165"/>
      <c r="F507" s="13" t="s">
        <v>15</v>
      </c>
      <c r="G507" s="24">
        <v>74</v>
      </c>
      <c r="H507" s="17"/>
      <c r="I507" s="24">
        <v>74</v>
      </c>
      <c r="J507" s="23"/>
      <c r="K507" s="17"/>
      <c r="L507" s="18">
        <v>179.01</v>
      </c>
      <c r="M507" s="17"/>
      <c r="N507" s="20">
        <f>N505*I507/100</f>
        <v>4952.9991229200004</v>
      </c>
    </row>
    <row r="508" spans="1:14" x14ac:dyDescent="0.25">
      <c r="A508" s="6"/>
      <c r="B508" s="92"/>
      <c r="C508" s="158" t="s">
        <v>18</v>
      </c>
      <c r="D508" s="159"/>
      <c r="E508" s="160"/>
      <c r="F508" s="6"/>
      <c r="G508" s="7"/>
      <c r="H508" s="7"/>
      <c r="I508" s="7"/>
      <c r="J508" s="10"/>
      <c r="K508" s="7"/>
      <c r="L508" s="26">
        <v>2675.19</v>
      </c>
      <c r="M508" s="17"/>
      <c r="N508" s="26">
        <f>N504+N506+N507</f>
        <v>20544.32865078</v>
      </c>
    </row>
    <row r="509" spans="1:14" ht="31.15" customHeight="1" x14ac:dyDescent="0.25">
      <c r="A509" s="6" t="s">
        <v>291</v>
      </c>
      <c r="B509" s="92" t="s">
        <v>225</v>
      </c>
      <c r="C509" s="161" t="s">
        <v>236</v>
      </c>
      <c r="D509" s="161"/>
      <c r="E509" s="161"/>
      <c r="F509" s="6" t="s">
        <v>226</v>
      </c>
      <c r="G509" s="7">
        <v>0.22500000000000001</v>
      </c>
      <c r="H509" s="8">
        <v>1</v>
      </c>
      <c r="I509" s="27">
        <v>0.22500000000000001</v>
      </c>
      <c r="J509" s="10"/>
      <c r="K509" s="7"/>
      <c r="L509" s="10"/>
      <c r="M509" s="7"/>
      <c r="N509" s="10"/>
    </row>
    <row r="510" spans="1:14" ht="21.6" customHeight="1" x14ac:dyDescent="0.25">
      <c r="A510" s="13"/>
      <c r="B510" s="93"/>
      <c r="C510" s="157" t="s">
        <v>315</v>
      </c>
      <c r="D510" s="157"/>
      <c r="E510" s="157"/>
      <c r="F510" s="157"/>
      <c r="G510" s="157"/>
      <c r="H510" s="157"/>
      <c r="I510" s="157"/>
      <c r="J510" s="157"/>
      <c r="K510" s="157"/>
      <c r="L510" s="157"/>
      <c r="M510" s="157"/>
      <c r="N510" s="157"/>
    </row>
    <row r="511" spans="1:14" ht="18" customHeight="1" x14ac:dyDescent="0.25">
      <c r="A511" s="94"/>
      <c r="B511" s="21" t="s">
        <v>0</v>
      </c>
      <c r="C511" s="157" t="s">
        <v>1</v>
      </c>
      <c r="D511" s="157"/>
      <c r="E511" s="157"/>
      <c r="F511" s="13"/>
      <c r="G511" s="17"/>
      <c r="H511" s="17"/>
      <c r="I511" s="17"/>
      <c r="J511" s="18">
        <v>774.36</v>
      </c>
      <c r="K511" s="17"/>
      <c r="L511" s="18">
        <f>I509*J511</f>
        <v>174.23099999999999</v>
      </c>
      <c r="M511" s="19">
        <v>39.96</v>
      </c>
      <c r="N511" s="20">
        <f>L511*M511</f>
        <v>6962.2707600000003</v>
      </c>
    </row>
    <row r="512" spans="1:14" x14ac:dyDescent="0.25">
      <c r="A512" s="94"/>
      <c r="B512" s="21" t="s">
        <v>2</v>
      </c>
      <c r="C512" s="157" t="s">
        <v>3</v>
      </c>
      <c r="D512" s="157"/>
      <c r="E512" s="157"/>
      <c r="F512" s="13"/>
      <c r="G512" s="17"/>
      <c r="H512" s="17"/>
      <c r="I512" s="17"/>
      <c r="J512" s="18">
        <v>821.12</v>
      </c>
      <c r="K512" s="17"/>
      <c r="L512" s="18">
        <f>I509*J512</f>
        <v>184.75200000000001</v>
      </c>
      <c r="M512" s="17">
        <v>14.82</v>
      </c>
      <c r="N512" s="18">
        <f>L512*M512</f>
        <v>2738.0246400000001</v>
      </c>
    </row>
    <row r="513" spans="1:14" ht="16.149999999999999" customHeight="1" x14ac:dyDescent="0.25">
      <c r="A513" s="94"/>
      <c r="B513" s="21" t="s">
        <v>4</v>
      </c>
      <c r="C513" s="157" t="s">
        <v>5</v>
      </c>
      <c r="D513" s="157"/>
      <c r="E513" s="157"/>
      <c r="F513" s="13"/>
      <c r="G513" s="17"/>
      <c r="H513" s="17"/>
      <c r="I513" s="17"/>
      <c r="J513" s="18">
        <v>124.95</v>
      </c>
      <c r="K513" s="17"/>
      <c r="L513" s="18">
        <f>I509*J513</f>
        <v>28.11375</v>
      </c>
      <c r="M513" s="19">
        <v>39.96</v>
      </c>
      <c r="N513" s="20">
        <f>L513*M513</f>
        <v>1123.42545</v>
      </c>
    </row>
    <row r="514" spans="1:14" x14ac:dyDescent="0.25">
      <c r="A514" s="94"/>
      <c r="B514" s="21" t="s">
        <v>6</v>
      </c>
      <c r="C514" s="157" t="s">
        <v>7</v>
      </c>
      <c r="D514" s="157"/>
      <c r="E514" s="157"/>
      <c r="F514" s="13"/>
      <c r="G514" s="17"/>
      <c r="H514" s="17"/>
      <c r="I514" s="17"/>
      <c r="J514" s="20">
        <v>6631.87</v>
      </c>
      <c r="K514" s="17"/>
      <c r="L514" s="20">
        <f>I509*J514</f>
        <v>1492.17075</v>
      </c>
      <c r="M514" s="17">
        <v>11.36</v>
      </c>
      <c r="N514" s="20">
        <f>L514*M514</f>
        <v>16951.059719999997</v>
      </c>
    </row>
    <row r="515" spans="1:14" ht="17.45" customHeight="1" x14ac:dyDescent="0.25">
      <c r="A515" s="21"/>
      <c r="B515" s="21"/>
      <c r="C515" s="157" t="s">
        <v>8</v>
      </c>
      <c r="D515" s="157"/>
      <c r="E515" s="157"/>
      <c r="F515" s="13" t="s">
        <v>9</v>
      </c>
      <c r="G515" s="29">
        <v>88.6</v>
      </c>
      <c r="H515" s="17"/>
      <c r="I515" s="30">
        <v>23.833400000000001</v>
      </c>
      <c r="J515" s="23"/>
      <c r="K515" s="17"/>
      <c r="L515" s="23"/>
      <c r="M515" s="17"/>
      <c r="N515" s="23"/>
    </row>
    <row r="516" spans="1:14" ht="16.149999999999999" customHeight="1" x14ac:dyDescent="0.25">
      <c r="A516" s="21"/>
      <c r="B516" s="21"/>
      <c r="C516" s="157" t="s">
        <v>10</v>
      </c>
      <c r="D516" s="157"/>
      <c r="E516" s="157"/>
      <c r="F516" s="13" t="s">
        <v>9</v>
      </c>
      <c r="G516" s="19">
        <v>10.34</v>
      </c>
      <c r="H516" s="17"/>
      <c r="I516" s="31">
        <v>2.78146</v>
      </c>
      <c r="J516" s="23"/>
      <c r="K516" s="17"/>
      <c r="L516" s="23"/>
      <c r="M516" s="17"/>
      <c r="N516" s="23"/>
    </row>
    <row r="517" spans="1:14" x14ac:dyDescent="0.25">
      <c r="A517" s="94"/>
      <c r="B517" s="21"/>
      <c r="C517" s="157" t="s">
        <v>11</v>
      </c>
      <c r="D517" s="157"/>
      <c r="E517" s="157"/>
      <c r="F517" s="13"/>
      <c r="G517" s="17"/>
      <c r="H517" s="17"/>
      <c r="I517" s="17"/>
      <c r="J517" s="20">
        <v>8227.35</v>
      </c>
      <c r="K517" s="17"/>
      <c r="L517" s="20">
        <v>2213.15</v>
      </c>
      <c r="M517" s="17"/>
      <c r="N517" s="20">
        <f>N511+N512+N514</f>
        <v>26651.35512</v>
      </c>
    </row>
    <row r="518" spans="1:14" x14ac:dyDescent="0.25">
      <c r="A518" s="21"/>
      <c r="B518" s="21"/>
      <c r="C518" s="157" t="s">
        <v>12</v>
      </c>
      <c r="D518" s="157"/>
      <c r="E518" s="157"/>
      <c r="F518" s="13"/>
      <c r="G518" s="17"/>
      <c r="H518" s="17"/>
      <c r="I518" s="17"/>
      <c r="J518" s="23"/>
      <c r="K518" s="17"/>
      <c r="L518" s="18">
        <v>241.91</v>
      </c>
      <c r="M518" s="17"/>
      <c r="N518" s="20">
        <f>N511+N513</f>
        <v>8085.6962100000001</v>
      </c>
    </row>
    <row r="519" spans="1:14" ht="30.6" customHeight="1" x14ac:dyDescent="0.25">
      <c r="A519" s="21"/>
      <c r="B519" s="21" t="s">
        <v>104</v>
      </c>
      <c r="C519" s="157" t="s">
        <v>105</v>
      </c>
      <c r="D519" s="157"/>
      <c r="E519" s="157"/>
      <c r="F519" s="13" t="s">
        <v>15</v>
      </c>
      <c r="G519" s="24">
        <v>117</v>
      </c>
      <c r="H519" s="17"/>
      <c r="I519" s="24">
        <v>117</v>
      </c>
      <c r="J519" s="23"/>
      <c r="K519" s="17"/>
      <c r="L519" s="18">
        <v>283.02999999999997</v>
      </c>
      <c r="M519" s="17"/>
      <c r="N519" s="20">
        <f>N518*I519/100</f>
        <v>9460.2645657000012</v>
      </c>
    </row>
    <row r="520" spans="1:14" ht="32.450000000000003" customHeight="1" x14ac:dyDescent="0.25">
      <c r="A520" s="21"/>
      <c r="B520" s="21" t="s">
        <v>106</v>
      </c>
      <c r="C520" s="157" t="s">
        <v>107</v>
      </c>
      <c r="D520" s="157"/>
      <c r="E520" s="157"/>
      <c r="F520" s="13" t="s">
        <v>15</v>
      </c>
      <c r="G520" s="24">
        <v>74</v>
      </c>
      <c r="H520" s="17"/>
      <c r="I520" s="24">
        <v>74</v>
      </c>
      <c r="J520" s="23"/>
      <c r="K520" s="17"/>
      <c r="L520" s="18">
        <v>179.01</v>
      </c>
      <c r="M520" s="17"/>
      <c r="N520" s="20">
        <f>N518*I520/100</f>
        <v>5983.4151953999999</v>
      </c>
    </row>
    <row r="521" spans="1:14" x14ac:dyDescent="0.25">
      <c r="A521" s="6"/>
      <c r="B521" s="92"/>
      <c r="C521" s="161" t="s">
        <v>18</v>
      </c>
      <c r="D521" s="161"/>
      <c r="E521" s="161"/>
      <c r="F521" s="6"/>
      <c r="G521" s="7"/>
      <c r="H521" s="7"/>
      <c r="I521" s="7"/>
      <c r="J521" s="10"/>
      <c r="K521" s="7"/>
      <c r="L521" s="26">
        <v>2675.19</v>
      </c>
      <c r="M521" s="17"/>
      <c r="N521" s="26">
        <f>N517+N519+N520</f>
        <v>42095.0348811</v>
      </c>
    </row>
    <row r="522" spans="1:14" ht="58.15" customHeight="1" x14ac:dyDescent="0.25">
      <c r="A522" s="4">
        <v>56</v>
      </c>
      <c r="B522" s="5" t="s">
        <v>44</v>
      </c>
      <c r="C522" s="161" t="s">
        <v>45</v>
      </c>
      <c r="D522" s="161"/>
      <c r="E522" s="161"/>
      <c r="F522" s="6" t="s">
        <v>46</v>
      </c>
      <c r="G522" s="7">
        <v>0.19</v>
      </c>
      <c r="H522" s="8">
        <v>1</v>
      </c>
      <c r="I522" s="33">
        <v>0.19</v>
      </c>
      <c r="J522" s="10"/>
      <c r="K522" s="7"/>
      <c r="L522" s="10"/>
      <c r="M522" s="7"/>
      <c r="N522" s="10"/>
    </row>
    <row r="523" spans="1:14" x14ac:dyDescent="0.25">
      <c r="A523" s="12"/>
      <c r="B523" s="16">
        <v>1</v>
      </c>
      <c r="C523" s="157" t="s">
        <v>1</v>
      </c>
      <c r="D523" s="157"/>
      <c r="E523" s="157"/>
      <c r="F523" s="13"/>
      <c r="G523" s="17"/>
      <c r="H523" s="17"/>
      <c r="I523" s="17"/>
      <c r="J523" s="18">
        <v>201.61</v>
      </c>
      <c r="K523" s="17"/>
      <c r="L523" s="18">
        <v>38.31</v>
      </c>
      <c r="M523" s="19">
        <v>39.96</v>
      </c>
      <c r="N523" s="20">
        <f>L523*M523</f>
        <v>1530.8676</v>
      </c>
    </row>
    <row r="524" spans="1:14" x14ac:dyDescent="0.25">
      <c r="A524" s="12"/>
      <c r="B524" s="16">
        <v>2</v>
      </c>
      <c r="C524" s="157" t="s">
        <v>3</v>
      </c>
      <c r="D524" s="157"/>
      <c r="E524" s="157"/>
      <c r="F524" s="13"/>
      <c r="G524" s="17"/>
      <c r="H524" s="17"/>
      <c r="I524" s="17"/>
      <c r="J524" s="18">
        <v>71.64</v>
      </c>
      <c r="K524" s="17"/>
      <c r="L524" s="18">
        <v>13.61</v>
      </c>
      <c r="M524" s="17">
        <v>14.82</v>
      </c>
      <c r="N524" s="20">
        <f t="shared" ref="N524:N526" si="3">L524*M524</f>
        <v>201.7002</v>
      </c>
    </row>
    <row r="525" spans="1:14" x14ac:dyDescent="0.25">
      <c r="A525" s="12"/>
      <c r="B525" s="16">
        <v>3</v>
      </c>
      <c r="C525" s="157" t="s">
        <v>5</v>
      </c>
      <c r="D525" s="157"/>
      <c r="E525" s="157"/>
      <c r="F525" s="13"/>
      <c r="G525" s="17"/>
      <c r="H525" s="17"/>
      <c r="I525" s="17"/>
      <c r="J525" s="18">
        <v>2.3199999999999998</v>
      </c>
      <c r="K525" s="17"/>
      <c r="L525" s="18">
        <v>0.44</v>
      </c>
      <c r="M525" s="19">
        <v>39.96</v>
      </c>
      <c r="N525" s="20">
        <f t="shared" si="3"/>
        <v>17.5824</v>
      </c>
    </row>
    <row r="526" spans="1:14" x14ac:dyDescent="0.25">
      <c r="A526" s="12"/>
      <c r="B526" s="16">
        <v>4</v>
      </c>
      <c r="C526" s="157" t="s">
        <v>7</v>
      </c>
      <c r="D526" s="157"/>
      <c r="E526" s="157"/>
      <c r="F526" s="13"/>
      <c r="G526" s="17"/>
      <c r="H526" s="17"/>
      <c r="I526" s="17"/>
      <c r="J526" s="18">
        <v>62.75</v>
      </c>
      <c r="K526" s="17"/>
      <c r="L526" s="18">
        <v>11.92</v>
      </c>
      <c r="M526" s="17">
        <v>11.36</v>
      </c>
      <c r="N526" s="20">
        <f t="shared" si="3"/>
        <v>135.41119999999998</v>
      </c>
    </row>
    <row r="527" spans="1:14" x14ac:dyDescent="0.25">
      <c r="A527" s="21"/>
      <c r="B527" s="21"/>
      <c r="C527" s="157" t="s">
        <v>8</v>
      </c>
      <c r="D527" s="157"/>
      <c r="E527" s="157"/>
      <c r="F527" s="13" t="s">
        <v>9</v>
      </c>
      <c r="G527" s="29">
        <v>21.2</v>
      </c>
      <c r="H527" s="17"/>
      <c r="I527" s="42">
        <v>4.0279999999999996</v>
      </c>
      <c r="J527" s="23"/>
      <c r="K527" s="17"/>
      <c r="L527" s="23"/>
      <c r="M527" s="17"/>
      <c r="N527" s="23"/>
    </row>
    <row r="528" spans="1:14" ht="12.6" customHeight="1" x14ac:dyDescent="0.25">
      <c r="A528" s="21"/>
      <c r="B528" s="21"/>
      <c r="C528" s="157" t="s">
        <v>10</v>
      </c>
      <c r="D528" s="157"/>
      <c r="E528" s="157"/>
      <c r="F528" s="13" t="s">
        <v>9</v>
      </c>
      <c r="G528" s="29">
        <v>0.2</v>
      </c>
      <c r="H528" s="17"/>
      <c r="I528" s="42">
        <v>3.7999999999999999E-2</v>
      </c>
      <c r="J528" s="23"/>
      <c r="K528" s="17"/>
      <c r="L528" s="23"/>
      <c r="M528" s="17"/>
      <c r="N528" s="23"/>
    </row>
    <row r="529" spans="1:14" ht="16.899999999999999" customHeight="1" x14ac:dyDescent="0.25">
      <c r="A529" s="12"/>
      <c r="B529" s="21"/>
      <c r="C529" s="157" t="s">
        <v>11</v>
      </c>
      <c r="D529" s="157"/>
      <c r="E529" s="157"/>
      <c r="F529" s="13"/>
      <c r="G529" s="17"/>
      <c r="H529" s="17"/>
      <c r="I529" s="17"/>
      <c r="J529" s="18">
        <v>336</v>
      </c>
      <c r="K529" s="17"/>
      <c r="L529" s="18">
        <v>63.84</v>
      </c>
      <c r="M529" s="17"/>
      <c r="N529" s="20">
        <f>N523+N524+N526</f>
        <v>1867.979</v>
      </c>
    </row>
    <row r="530" spans="1:14" x14ac:dyDescent="0.25">
      <c r="A530" s="21"/>
      <c r="B530" s="21"/>
      <c r="C530" s="157" t="s">
        <v>12</v>
      </c>
      <c r="D530" s="157"/>
      <c r="E530" s="157"/>
      <c r="F530" s="13"/>
      <c r="G530" s="17"/>
      <c r="H530" s="17"/>
      <c r="I530" s="17"/>
      <c r="J530" s="23"/>
      <c r="K530" s="17"/>
      <c r="L530" s="18">
        <v>38.75</v>
      </c>
      <c r="M530" s="17"/>
      <c r="N530" s="20">
        <f>N523+N525</f>
        <v>1548.45</v>
      </c>
    </row>
    <row r="531" spans="1:14" x14ac:dyDescent="0.25">
      <c r="A531" s="21"/>
      <c r="B531" s="21" t="s">
        <v>47</v>
      </c>
      <c r="C531" s="157" t="s">
        <v>48</v>
      </c>
      <c r="D531" s="157"/>
      <c r="E531" s="157"/>
      <c r="F531" s="13" t="s">
        <v>15</v>
      </c>
      <c r="G531" s="24">
        <v>110</v>
      </c>
      <c r="H531" s="17"/>
      <c r="I531" s="24">
        <v>110</v>
      </c>
      <c r="J531" s="23"/>
      <c r="K531" s="17"/>
      <c r="L531" s="18">
        <v>42.63</v>
      </c>
      <c r="M531" s="17"/>
      <c r="N531" s="20">
        <f>N530*I531/100</f>
        <v>1703.2950000000001</v>
      </c>
    </row>
    <row r="532" spans="1:14" ht="14.45" customHeight="1" x14ac:dyDescent="0.25">
      <c r="A532" s="21"/>
      <c r="B532" s="21" t="s">
        <v>49</v>
      </c>
      <c r="C532" s="157" t="s">
        <v>50</v>
      </c>
      <c r="D532" s="157"/>
      <c r="E532" s="157"/>
      <c r="F532" s="13" t="s">
        <v>15</v>
      </c>
      <c r="G532" s="24">
        <v>69</v>
      </c>
      <c r="H532" s="17"/>
      <c r="I532" s="24">
        <v>69</v>
      </c>
      <c r="J532" s="23"/>
      <c r="K532" s="17"/>
      <c r="L532" s="18">
        <v>26.74</v>
      </c>
      <c r="M532" s="17"/>
      <c r="N532" s="18">
        <f>N530*I532/100</f>
        <v>1068.4304999999999</v>
      </c>
    </row>
    <row r="533" spans="1:14" ht="14.45" customHeight="1" x14ac:dyDescent="0.25">
      <c r="A533" s="6"/>
      <c r="B533" s="5"/>
      <c r="C533" s="161" t="s">
        <v>18</v>
      </c>
      <c r="D533" s="161"/>
      <c r="E533" s="161"/>
      <c r="F533" s="6"/>
      <c r="G533" s="7"/>
      <c r="H533" s="7"/>
      <c r="I533" s="7"/>
      <c r="J533" s="10"/>
      <c r="K533" s="7"/>
      <c r="L533" s="32">
        <v>133.21</v>
      </c>
      <c r="M533" s="17"/>
      <c r="N533" s="26">
        <f>N529+N531+N532</f>
        <v>4639.7044999999998</v>
      </c>
    </row>
    <row r="534" spans="1:14" x14ac:dyDescent="0.25">
      <c r="A534" s="167" t="s">
        <v>151</v>
      </c>
      <c r="B534" s="184"/>
      <c r="C534" s="184"/>
      <c r="D534" s="184"/>
      <c r="E534" s="184"/>
      <c r="F534" s="184"/>
      <c r="G534" s="184"/>
      <c r="H534" s="184"/>
      <c r="I534" s="184"/>
      <c r="J534" s="184"/>
      <c r="K534" s="184"/>
      <c r="L534" s="184"/>
      <c r="M534" s="184"/>
      <c r="N534" s="185"/>
    </row>
    <row r="535" spans="1:14" ht="29.45" customHeight="1" x14ac:dyDescent="0.25">
      <c r="A535" s="4">
        <v>57</v>
      </c>
      <c r="B535" s="5" t="s">
        <v>152</v>
      </c>
      <c r="C535" s="158" t="s">
        <v>209</v>
      </c>
      <c r="D535" s="159"/>
      <c r="E535" s="160"/>
      <c r="F535" s="6" t="s">
        <v>147</v>
      </c>
      <c r="G535" s="7">
        <v>4</v>
      </c>
      <c r="H535" s="8">
        <v>1</v>
      </c>
      <c r="I535" s="8">
        <v>4</v>
      </c>
      <c r="J535" s="10"/>
      <c r="K535" s="7"/>
      <c r="L535" s="10"/>
      <c r="M535" s="7"/>
      <c r="N535" s="10"/>
    </row>
    <row r="536" spans="1:14" x14ac:dyDescent="0.25">
      <c r="A536" s="12"/>
      <c r="B536" s="16">
        <v>1</v>
      </c>
      <c r="C536" s="163" t="s">
        <v>1</v>
      </c>
      <c r="D536" s="164"/>
      <c r="E536" s="165"/>
      <c r="F536" s="13"/>
      <c r="G536" s="17"/>
      <c r="H536" s="17"/>
      <c r="I536" s="17"/>
      <c r="J536" s="18">
        <v>9.82</v>
      </c>
      <c r="K536" s="17">
        <v>0.6</v>
      </c>
      <c r="L536" s="18">
        <f>I535*J536*K536</f>
        <v>23.568000000000001</v>
      </c>
      <c r="M536" s="19">
        <v>39.96</v>
      </c>
      <c r="N536" s="20">
        <f>L536*M536</f>
        <v>941.77728000000013</v>
      </c>
    </row>
    <row r="537" spans="1:14" x14ac:dyDescent="0.25">
      <c r="A537" s="12"/>
      <c r="B537" s="16">
        <v>2</v>
      </c>
      <c r="C537" s="163" t="s">
        <v>3</v>
      </c>
      <c r="D537" s="164"/>
      <c r="E537" s="165"/>
      <c r="F537" s="13"/>
      <c r="G537" s="17"/>
      <c r="H537" s="17"/>
      <c r="I537" s="17"/>
      <c r="J537" s="18">
        <v>1.97</v>
      </c>
      <c r="K537" s="17">
        <v>0.6</v>
      </c>
      <c r="L537" s="18">
        <f>I535*J537*K537</f>
        <v>4.7279999999999998</v>
      </c>
      <c r="M537" s="17">
        <v>14.82</v>
      </c>
      <c r="N537" s="20">
        <f t="shared" ref="N537:N539" si="4">L537*M537</f>
        <v>70.068960000000004</v>
      </c>
    </row>
    <row r="538" spans="1:14" ht="18" customHeight="1" x14ac:dyDescent="0.25">
      <c r="A538" s="12"/>
      <c r="B538" s="16">
        <v>3</v>
      </c>
      <c r="C538" s="163" t="s">
        <v>5</v>
      </c>
      <c r="D538" s="164"/>
      <c r="E538" s="165"/>
      <c r="F538" s="13"/>
      <c r="G538" s="17"/>
      <c r="H538" s="17"/>
      <c r="I538" s="17"/>
      <c r="J538" s="18">
        <v>0.35</v>
      </c>
      <c r="K538" s="17">
        <v>0.6</v>
      </c>
      <c r="L538" s="18">
        <f>I535*J538*K538</f>
        <v>0.84</v>
      </c>
      <c r="M538" s="19">
        <v>39.96</v>
      </c>
      <c r="N538" s="20">
        <f t="shared" si="4"/>
        <v>33.566400000000002</v>
      </c>
    </row>
    <row r="539" spans="1:14" x14ac:dyDescent="0.25">
      <c r="A539" s="12"/>
      <c r="B539" s="16">
        <v>4</v>
      </c>
      <c r="C539" s="163" t="s">
        <v>7</v>
      </c>
      <c r="D539" s="164"/>
      <c r="E539" s="165"/>
      <c r="F539" s="13"/>
      <c r="G539" s="17"/>
      <c r="H539" s="17"/>
      <c r="I539" s="17"/>
      <c r="J539" s="18">
        <v>12.78</v>
      </c>
      <c r="K539" s="17">
        <v>0</v>
      </c>
      <c r="L539" s="18">
        <v>0</v>
      </c>
      <c r="M539" s="17">
        <v>0</v>
      </c>
      <c r="N539" s="20">
        <f t="shared" si="4"/>
        <v>0</v>
      </c>
    </row>
    <row r="540" spans="1:14" x14ac:dyDescent="0.25">
      <c r="A540" s="21"/>
      <c r="B540" s="21"/>
      <c r="C540" s="163" t="s">
        <v>8</v>
      </c>
      <c r="D540" s="164"/>
      <c r="E540" s="165"/>
      <c r="F540" s="13" t="s">
        <v>9</v>
      </c>
      <c r="G540" s="19">
        <v>1.07</v>
      </c>
      <c r="H540" s="17"/>
      <c r="I540" s="19">
        <v>4.28</v>
      </c>
      <c r="J540" s="23"/>
      <c r="K540" s="17"/>
      <c r="L540" s="23"/>
      <c r="M540" s="17"/>
      <c r="N540" s="23"/>
    </row>
    <row r="541" spans="1:14" ht="16.899999999999999" customHeight="1" x14ac:dyDescent="0.25">
      <c r="A541" s="21"/>
      <c r="B541" s="21"/>
      <c r="C541" s="163" t="s">
        <v>10</v>
      </c>
      <c r="D541" s="164"/>
      <c r="E541" s="165"/>
      <c r="F541" s="13" t="s">
        <v>9</v>
      </c>
      <c r="G541" s="19">
        <v>0.03</v>
      </c>
      <c r="H541" s="17"/>
      <c r="I541" s="19">
        <v>0.12</v>
      </c>
      <c r="J541" s="23"/>
      <c r="K541" s="17"/>
      <c r="L541" s="23"/>
      <c r="M541" s="17"/>
      <c r="N541" s="23"/>
    </row>
    <row r="542" spans="1:14" ht="18" customHeight="1" x14ac:dyDescent="0.25">
      <c r="A542" s="12"/>
      <c r="B542" s="21"/>
      <c r="C542" s="163" t="s">
        <v>11</v>
      </c>
      <c r="D542" s="164"/>
      <c r="E542" s="165"/>
      <c r="F542" s="13"/>
      <c r="G542" s="17"/>
      <c r="H542" s="17"/>
      <c r="I542" s="17"/>
      <c r="J542" s="18">
        <v>24.57</v>
      </c>
      <c r="K542" s="17"/>
      <c r="L542" s="18">
        <v>98.28</v>
      </c>
      <c r="M542" s="17"/>
      <c r="N542" s="20">
        <f>N536+N537+N539</f>
        <v>1011.8462400000001</v>
      </c>
    </row>
    <row r="543" spans="1:14" x14ac:dyDescent="0.25">
      <c r="A543" s="21"/>
      <c r="B543" s="21"/>
      <c r="C543" s="163" t="s">
        <v>12</v>
      </c>
      <c r="D543" s="164"/>
      <c r="E543" s="165"/>
      <c r="F543" s="13"/>
      <c r="G543" s="17"/>
      <c r="H543" s="17"/>
      <c r="I543" s="17"/>
      <c r="J543" s="23"/>
      <c r="K543" s="17"/>
      <c r="L543" s="18">
        <v>40.68</v>
      </c>
      <c r="M543" s="17"/>
      <c r="N543" s="20">
        <f>N536+N538</f>
        <v>975.34368000000018</v>
      </c>
    </row>
    <row r="544" spans="1:14" x14ac:dyDescent="0.25">
      <c r="A544" s="21"/>
      <c r="B544" s="21" t="s">
        <v>104</v>
      </c>
      <c r="C544" s="163" t="s">
        <v>105</v>
      </c>
      <c r="D544" s="164"/>
      <c r="E544" s="165"/>
      <c r="F544" s="13" t="s">
        <v>15</v>
      </c>
      <c r="G544" s="24">
        <v>117</v>
      </c>
      <c r="H544" s="17"/>
      <c r="I544" s="24">
        <v>117</v>
      </c>
      <c r="J544" s="23"/>
      <c r="K544" s="17"/>
      <c r="L544" s="18">
        <v>47.6</v>
      </c>
      <c r="M544" s="17"/>
      <c r="N544" s="20">
        <f>N543*I544/100</f>
        <v>1141.1521056000001</v>
      </c>
    </row>
    <row r="545" spans="1:14" x14ac:dyDescent="0.25">
      <c r="A545" s="21"/>
      <c r="B545" s="21" t="s">
        <v>106</v>
      </c>
      <c r="C545" s="163" t="s">
        <v>107</v>
      </c>
      <c r="D545" s="164"/>
      <c r="E545" s="165"/>
      <c r="F545" s="13" t="s">
        <v>15</v>
      </c>
      <c r="G545" s="24">
        <v>74</v>
      </c>
      <c r="H545" s="17"/>
      <c r="I545" s="24">
        <v>74</v>
      </c>
      <c r="J545" s="23"/>
      <c r="K545" s="17"/>
      <c r="L545" s="18">
        <v>30.1</v>
      </c>
      <c r="M545" s="17"/>
      <c r="N545" s="20">
        <f>N543*I545/100</f>
        <v>721.75432320000004</v>
      </c>
    </row>
    <row r="546" spans="1:14" x14ac:dyDescent="0.25">
      <c r="A546" s="6"/>
      <c r="B546" s="5"/>
      <c r="C546" s="158" t="s">
        <v>18</v>
      </c>
      <c r="D546" s="159"/>
      <c r="E546" s="160"/>
      <c r="F546" s="6"/>
      <c r="G546" s="7"/>
      <c r="H546" s="7"/>
      <c r="I546" s="7"/>
      <c r="J546" s="10"/>
      <c r="K546" s="7"/>
      <c r="L546" s="32">
        <v>175.98</v>
      </c>
      <c r="M546" s="17"/>
      <c r="N546" s="26">
        <f>N542+N544+N545</f>
        <v>2874.7526687999998</v>
      </c>
    </row>
    <row r="547" spans="1:14" ht="58.15" customHeight="1" x14ac:dyDescent="0.25">
      <c r="A547" s="4">
        <v>58</v>
      </c>
      <c r="B547" s="5" t="s">
        <v>154</v>
      </c>
      <c r="C547" s="161" t="s">
        <v>210</v>
      </c>
      <c r="D547" s="161"/>
      <c r="E547" s="161"/>
      <c r="F547" s="6" t="s">
        <v>103</v>
      </c>
      <c r="G547" s="7">
        <v>3.0000000000000001E-3</v>
      </c>
      <c r="H547" s="8">
        <v>1</v>
      </c>
      <c r="I547" s="27">
        <v>3.0000000000000001E-3</v>
      </c>
      <c r="J547" s="10"/>
      <c r="K547" s="7"/>
      <c r="L547" s="10"/>
      <c r="M547" s="7"/>
      <c r="N547" s="10"/>
    </row>
    <row r="548" spans="1:14" x14ac:dyDescent="0.25">
      <c r="A548" s="13"/>
      <c r="B548" s="14"/>
      <c r="C548" s="157" t="s">
        <v>156</v>
      </c>
      <c r="D548" s="157"/>
      <c r="E548" s="157"/>
      <c r="F548" s="157"/>
      <c r="G548" s="157"/>
      <c r="H548" s="157"/>
      <c r="I548" s="157"/>
      <c r="J548" s="157"/>
      <c r="K548" s="157"/>
      <c r="L548" s="157"/>
      <c r="M548" s="157"/>
      <c r="N548" s="157"/>
    </row>
    <row r="549" spans="1:14" x14ac:dyDescent="0.25">
      <c r="A549" s="12"/>
      <c r="B549" s="16">
        <v>1</v>
      </c>
      <c r="C549" s="157" t="s">
        <v>1</v>
      </c>
      <c r="D549" s="157"/>
      <c r="E549" s="157"/>
      <c r="F549" s="13"/>
      <c r="G549" s="17"/>
      <c r="H549" s="17"/>
      <c r="I549" s="17"/>
      <c r="J549" s="20">
        <v>4450.5600000000004</v>
      </c>
      <c r="K549" s="17">
        <v>0.6</v>
      </c>
      <c r="L549" s="18">
        <f>I547*J549*K549</f>
        <v>8.0110080000000004</v>
      </c>
      <c r="M549" s="19">
        <v>39.96</v>
      </c>
      <c r="N549" s="18">
        <f>L549*M549</f>
        <v>320.11987968</v>
      </c>
    </row>
    <row r="550" spans="1:14" ht="17.45" customHeight="1" x14ac:dyDescent="0.25">
      <c r="A550" s="12"/>
      <c r="B550" s="16">
        <v>2</v>
      </c>
      <c r="C550" s="157" t="s">
        <v>3</v>
      </c>
      <c r="D550" s="157"/>
      <c r="E550" s="157"/>
      <c r="F550" s="13"/>
      <c r="G550" s="17"/>
      <c r="H550" s="17"/>
      <c r="I550" s="17"/>
      <c r="J550" s="20">
        <v>9871.85</v>
      </c>
      <c r="K550" s="17">
        <v>0.6</v>
      </c>
      <c r="L550" s="18">
        <f>I547*J550*K550</f>
        <v>17.76933</v>
      </c>
      <c r="M550" s="17">
        <v>14.82</v>
      </c>
      <c r="N550" s="18">
        <f t="shared" ref="N550:N552" si="5">L550*M550</f>
        <v>263.34147059999998</v>
      </c>
    </row>
    <row r="551" spans="1:14" x14ac:dyDescent="0.25">
      <c r="A551" s="12"/>
      <c r="B551" s="16">
        <v>3</v>
      </c>
      <c r="C551" s="157" t="s">
        <v>5</v>
      </c>
      <c r="D551" s="157"/>
      <c r="E551" s="157"/>
      <c r="F551" s="13"/>
      <c r="G551" s="17"/>
      <c r="H551" s="17"/>
      <c r="I551" s="17"/>
      <c r="J551" s="18">
        <v>823.13</v>
      </c>
      <c r="K551" s="17">
        <v>0.6</v>
      </c>
      <c r="L551" s="18">
        <f>I547*J551*K551</f>
        <v>1.4816340000000001</v>
      </c>
      <c r="M551" s="19">
        <v>39.96</v>
      </c>
      <c r="N551" s="18">
        <f t="shared" si="5"/>
        <v>59.206094640000003</v>
      </c>
    </row>
    <row r="552" spans="1:14" x14ac:dyDescent="0.25">
      <c r="A552" s="12"/>
      <c r="B552" s="16">
        <v>4</v>
      </c>
      <c r="C552" s="157" t="s">
        <v>7</v>
      </c>
      <c r="D552" s="157"/>
      <c r="E552" s="157"/>
      <c r="F552" s="13"/>
      <c r="G552" s="17"/>
      <c r="H552" s="17"/>
      <c r="I552" s="17"/>
      <c r="J552" s="20">
        <v>3909.89</v>
      </c>
      <c r="K552" s="17">
        <v>0</v>
      </c>
      <c r="L552" s="18">
        <v>0</v>
      </c>
      <c r="M552" s="17">
        <v>0</v>
      </c>
      <c r="N552" s="18">
        <f t="shared" si="5"/>
        <v>0</v>
      </c>
    </row>
    <row r="553" spans="1:14" ht="13.9" customHeight="1" x14ac:dyDescent="0.25">
      <c r="A553" s="21"/>
      <c r="B553" s="21"/>
      <c r="C553" s="157" t="s">
        <v>8</v>
      </c>
      <c r="D553" s="157"/>
      <c r="E553" s="157"/>
      <c r="F553" s="13" t="s">
        <v>9</v>
      </c>
      <c r="G553" s="24">
        <v>456</v>
      </c>
      <c r="H553" s="17"/>
      <c r="I553" s="42">
        <v>1.3680000000000001</v>
      </c>
      <c r="J553" s="23"/>
      <c r="K553" s="17"/>
      <c r="L553" s="23"/>
      <c r="M553" s="17"/>
      <c r="N553" s="23"/>
    </row>
    <row r="554" spans="1:14" x14ac:dyDescent="0.25">
      <c r="A554" s="21"/>
      <c r="B554" s="21"/>
      <c r="C554" s="157" t="s">
        <v>10</v>
      </c>
      <c r="D554" s="157"/>
      <c r="E554" s="157"/>
      <c r="F554" s="13" t="s">
        <v>9</v>
      </c>
      <c r="G554" s="19">
        <v>68.489999999999995</v>
      </c>
      <c r="H554" s="17"/>
      <c r="I554" s="31">
        <v>0.20547000000000001</v>
      </c>
      <c r="J554" s="23"/>
      <c r="K554" s="17"/>
      <c r="L554" s="23"/>
      <c r="M554" s="17"/>
      <c r="N554" s="23"/>
    </row>
    <row r="555" spans="1:14" x14ac:dyDescent="0.25">
      <c r="A555" s="12"/>
      <c r="B555" s="21"/>
      <c r="C555" s="157" t="s">
        <v>11</v>
      </c>
      <c r="D555" s="157"/>
      <c r="E555" s="157"/>
      <c r="F555" s="13"/>
      <c r="G555" s="17"/>
      <c r="H555" s="17"/>
      <c r="I555" s="17"/>
      <c r="J555" s="20">
        <v>18232.3</v>
      </c>
      <c r="K555" s="17"/>
      <c r="L555" s="18">
        <v>54.7</v>
      </c>
      <c r="M555" s="17"/>
      <c r="N555" s="58">
        <f>N549+N550+N552</f>
        <v>583.46135028000003</v>
      </c>
    </row>
    <row r="556" spans="1:14" x14ac:dyDescent="0.25">
      <c r="A556" s="21"/>
      <c r="B556" s="21"/>
      <c r="C556" s="157" t="s">
        <v>12</v>
      </c>
      <c r="D556" s="157"/>
      <c r="E556" s="157"/>
      <c r="F556" s="13"/>
      <c r="G556" s="17"/>
      <c r="H556" s="17"/>
      <c r="I556" s="17"/>
      <c r="J556" s="23"/>
      <c r="K556" s="17"/>
      <c r="L556" s="18">
        <v>15.82</v>
      </c>
      <c r="M556" s="17"/>
      <c r="N556" s="18">
        <f>N549+N551</f>
        <v>379.32597432</v>
      </c>
    </row>
    <row r="557" spans="1:14" x14ac:dyDescent="0.25">
      <c r="A557" s="21"/>
      <c r="B557" s="21" t="s">
        <v>104</v>
      </c>
      <c r="C557" s="157" t="s">
        <v>105</v>
      </c>
      <c r="D557" s="157"/>
      <c r="E557" s="157"/>
      <c r="F557" s="13" t="s">
        <v>15</v>
      </c>
      <c r="G557" s="24">
        <v>117</v>
      </c>
      <c r="H557" s="17"/>
      <c r="I557" s="24">
        <v>117</v>
      </c>
      <c r="J557" s="23"/>
      <c r="K557" s="17"/>
      <c r="L557" s="18">
        <v>18.510000000000002</v>
      </c>
      <c r="M557" s="17"/>
      <c r="N557" s="18">
        <f>N556*I557/100</f>
        <v>443.8113899544</v>
      </c>
    </row>
    <row r="558" spans="1:14" x14ac:dyDescent="0.25">
      <c r="A558" s="21"/>
      <c r="B558" s="21" t="s">
        <v>106</v>
      </c>
      <c r="C558" s="157" t="s">
        <v>107</v>
      </c>
      <c r="D558" s="157"/>
      <c r="E558" s="157"/>
      <c r="F558" s="13" t="s">
        <v>15</v>
      </c>
      <c r="G558" s="24">
        <v>74</v>
      </c>
      <c r="H558" s="17"/>
      <c r="I558" s="24">
        <v>74</v>
      </c>
      <c r="J558" s="23"/>
      <c r="K558" s="17"/>
      <c r="L558" s="18">
        <v>11.71</v>
      </c>
      <c r="M558" s="17"/>
      <c r="N558" s="18">
        <f>N556*I558/100</f>
        <v>280.70122099679998</v>
      </c>
    </row>
    <row r="559" spans="1:14" x14ac:dyDescent="0.25">
      <c r="A559" s="6"/>
      <c r="B559" s="5"/>
      <c r="C559" s="161" t="s">
        <v>18</v>
      </c>
      <c r="D559" s="161"/>
      <c r="E559" s="161"/>
      <c r="F559" s="6"/>
      <c r="G559" s="7"/>
      <c r="H559" s="7"/>
      <c r="I559" s="7"/>
      <c r="J559" s="10"/>
      <c r="K559" s="7"/>
      <c r="L559" s="32">
        <v>84.92</v>
      </c>
      <c r="M559" s="17"/>
      <c r="N559" s="47">
        <f>N555+N557+N558</f>
        <v>1307.9739612312001</v>
      </c>
    </row>
    <row r="560" spans="1:14" ht="57" customHeight="1" x14ac:dyDescent="0.25">
      <c r="A560" s="4">
        <v>59</v>
      </c>
      <c r="B560" s="5" t="s">
        <v>157</v>
      </c>
      <c r="C560" s="161" t="s">
        <v>211</v>
      </c>
      <c r="D560" s="161"/>
      <c r="E560" s="161"/>
      <c r="F560" s="6" t="s">
        <v>103</v>
      </c>
      <c r="G560" s="7">
        <v>2.5999999999999999E-3</v>
      </c>
      <c r="H560" s="8">
        <v>1</v>
      </c>
      <c r="I560" s="9">
        <v>2.5999999999999999E-3</v>
      </c>
      <c r="J560" s="10"/>
      <c r="K560" s="7"/>
      <c r="L560" s="10"/>
      <c r="M560" s="7"/>
      <c r="N560" s="10"/>
    </row>
    <row r="561" spans="1:14" x14ac:dyDescent="0.25">
      <c r="A561" s="13"/>
      <c r="B561" s="14"/>
      <c r="C561" s="157" t="s">
        <v>159</v>
      </c>
      <c r="D561" s="157"/>
      <c r="E561" s="157"/>
      <c r="F561" s="157"/>
      <c r="G561" s="157"/>
      <c r="H561" s="157"/>
      <c r="I561" s="157"/>
      <c r="J561" s="157"/>
      <c r="K561" s="157"/>
      <c r="L561" s="157"/>
      <c r="M561" s="157"/>
      <c r="N561" s="157"/>
    </row>
    <row r="562" spans="1:14" x14ac:dyDescent="0.25">
      <c r="A562" s="12"/>
      <c r="B562" s="16">
        <v>1</v>
      </c>
      <c r="C562" s="157" t="s">
        <v>1</v>
      </c>
      <c r="D562" s="157"/>
      <c r="E562" s="157"/>
      <c r="F562" s="13"/>
      <c r="G562" s="17"/>
      <c r="H562" s="17"/>
      <c r="I562" s="17"/>
      <c r="J562" s="20">
        <v>7790.23</v>
      </c>
      <c r="K562" s="17">
        <v>0.6</v>
      </c>
      <c r="L562" s="18">
        <f>I560*J562*K562</f>
        <v>12.152758799999999</v>
      </c>
      <c r="M562" s="19">
        <v>39.96</v>
      </c>
      <c r="N562" s="18">
        <f>L562*M562</f>
        <v>485.62424164799995</v>
      </c>
    </row>
    <row r="563" spans="1:14" x14ac:dyDescent="0.25">
      <c r="A563" s="12"/>
      <c r="B563" s="16">
        <v>2</v>
      </c>
      <c r="C563" s="157" t="s">
        <v>3</v>
      </c>
      <c r="D563" s="157"/>
      <c r="E563" s="157"/>
      <c r="F563" s="13"/>
      <c r="G563" s="17"/>
      <c r="H563" s="17"/>
      <c r="I563" s="17"/>
      <c r="J563" s="20">
        <v>17013.87</v>
      </c>
      <c r="K563" s="17">
        <v>0.6</v>
      </c>
      <c r="L563" s="18">
        <f>I560*J563*K563</f>
        <v>26.541637199999997</v>
      </c>
      <c r="M563" s="17">
        <v>14.82</v>
      </c>
      <c r="N563" s="18">
        <f t="shared" ref="N563:N564" si="6">L563*M563</f>
        <v>393.34706330399996</v>
      </c>
    </row>
    <row r="564" spans="1:14" ht="16.149999999999999" customHeight="1" x14ac:dyDescent="0.25">
      <c r="A564" s="12"/>
      <c r="B564" s="16">
        <v>3</v>
      </c>
      <c r="C564" s="157" t="s">
        <v>5</v>
      </c>
      <c r="D564" s="157"/>
      <c r="E564" s="157"/>
      <c r="F564" s="13"/>
      <c r="G564" s="17"/>
      <c r="H564" s="17"/>
      <c r="I564" s="17"/>
      <c r="J564" s="20">
        <v>1337.41</v>
      </c>
      <c r="K564" s="17">
        <v>0.6</v>
      </c>
      <c r="L564" s="18">
        <f>I560*J564*K564</f>
        <v>2.0863596000000002</v>
      </c>
      <c r="M564" s="19">
        <v>39.96</v>
      </c>
      <c r="N564" s="18">
        <f t="shared" si="6"/>
        <v>83.370929616000012</v>
      </c>
    </row>
    <row r="565" spans="1:14" ht="14.45" customHeight="1" x14ac:dyDescent="0.25">
      <c r="A565" s="12"/>
      <c r="B565" s="16">
        <v>4</v>
      </c>
      <c r="C565" s="157" t="s">
        <v>7</v>
      </c>
      <c r="D565" s="157"/>
      <c r="E565" s="157"/>
      <c r="F565" s="13"/>
      <c r="G565" s="17"/>
      <c r="H565" s="17"/>
      <c r="I565" s="17"/>
      <c r="J565" s="20">
        <v>23526.53</v>
      </c>
      <c r="K565" s="17">
        <v>0</v>
      </c>
      <c r="L565" s="18">
        <v>0</v>
      </c>
      <c r="M565" s="17">
        <v>0</v>
      </c>
      <c r="N565" s="18">
        <v>0</v>
      </c>
    </row>
    <row r="566" spans="1:14" ht="15.6" customHeight="1" x14ac:dyDescent="0.25">
      <c r="A566" s="21"/>
      <c r="B566" s="21"/>
      <c r="C566" s="157" t="s">
        <v>8</v>
      </c>
      <c r="D566" s="157"/>
      <c r="E566" s="157"/>
      <c r="F566" s="13" t="s">
        <v>9</v>
      </c>
      <c r="G566" s="24">
        <v>763</v>
      </c>
      <c r="H566" s="17"/>
      <c r="I566" s="30">
        <v>1.9838</v>
      </c>
      <c r="J566" s="23"/>
      <c r="K566" s="17"/>
      <c r="L566" s="23"/>
      <c r="M566" s="17"/>
      <c r="N566" s="23"/>
    </row>
    <row r="567" spans="1:14" x14ac:dyDescent="0.25">
      <c r="A567" s="21"/>
      <c r="B567" s="21"/>
      <c r="C567" s="157" t="s">
        <v>10</v>
      </c>
      <c r="D567" s="157"/>
      <c r="E567" s="157"/>
      <c r="F567" s="13" t="s">
        <v>9</v>
      </c>
      <c r="G567" s="19">
        <v>106.61</v>
      </c>
      <c r="H567" s="17"/>
      <c r="I567" s="22">
        <v>0.27718599999999999</v>
      </c>
      <c r="J567" s="23"/>
      <c r="K567" s="17"/>
      <c r="L567" s="23"/>
      <c r="M567" s="17"/>
      <c r="N567" s="23"/>
    </row>
    <row r="568" spans="1:14" x14ac:dyDescent="0.25">
      <c r="A568" s="12"/>
      <c r="B568" s="21"/>
      <c r="C568" s="157" t="s">
        <v>11</v>
      </c>
      <c r="D568" s="157"/>
      <c r="E568" s="157"/>
      <c r="F568" s="13"/>
      <c r="G568" s="17"/>
      <c r="H568" s="17"/>
      <c r="I568" s="17"/>
      <c r="J568" s="20">
        <v>48330.63</v>
      </c>
      <c r="K568" s="17"/>
      <c r="L568" s="18">
        <v>125.66</v>
      </c>
      <c r="M568" s="17"/>
      <c r="N568" s="18">
        <f>N562+N563+N565</f>
        <v>878.97130495199985</v>
      </c>
    </row>
    <row r="569" spans="1:14" x14ac:dyDescent="0.25">
      <c r="A569" s="21"/>
      <c r="B569" s="21"/>
      <c r="C569" s="157" t="s">
        <v>12</v>
      </c>
      <c r="D569" s="157"/>
      <c r="E569" s="157"/>
      <c r="F569" s="13"/>
      <c r="G569" s="17"/>
      <c r="H569" s="17"/>
      <c r="I569" s="17"/>
      <c r="J569" s="23"/>
      <c r="K569" s="17"/>
      <c r="L569" s="18">
        <v>23.73</v>
      </c>
      <c r="M569" s="17"/>
      <c r="N569" s="18">
        <f>N562+N564</f>
        <v>568.99517126399996</v>
      </c>
    </row>
    <row r="570" spans="1:14" x14ac:dyDescent="0.25">
      <c r="A570" s="21"/>
      <c r="B570" s="21" t="s">
        <v>104</v>
      </c>
      <c r="C570" s="157" t="s">
        <v>105</v>
      </c>
      <c r="D570" s="157"/>
      <c r="E570" s="157"/>
      <c r="F570" s="13" t="s">
        <v>15</v>
      </c>
      <c r="G570" s="24">
        <v>117</v>
      </c>
      <c r="H570" s="17"/>
      <c r="I570" s="24">
        <v>117</v>
      </c>
      <c r="J570" s="23"/>
      <c r="K570" s="17"/>
      <c r="L570" s="18">
        <v>27.76</v>
      </c>
      <c r="M570" s="17"/>
      <c r="N570" s="18">
        <f>N569*I570/100</f>
        <v>665.72435037887988</v>
      </c>
    </row>
    <row r="571" spans="1:14" ht="15.6" customHeight="1" x14ac:dyDescent="0.25">
      <c r="A571" s="21"/>
      <c r="B571" s="21" t="s">
        <v>106</v>
      </c>
      <c r="C571" s="157" t="s">
        <v>107</v>
      </c>
      <c r="D571" s="157"/>
      <c r="E571" s="157"/>
      <c r="F571" s="13" t="s">
        <v>15</v>
      </c>
      <c r="G571" s="24">
        <v>74</v>
      </c>
      <c r="H571" s="17"/>
      <c r="I571" s="24">
        <v>74</v>
      </c>
      <c r="J571" s="23"/>
      <c r="K571" s="17"/>
      <c r="L571" s="18">
        <v>17.559999999999999</v>
      </c>
      <c r="M571" s="17"/>
      <c r="N571" s="18">
        <f>N569*I571/100</f>
        <v>421.05642673535999</v>
      </c>
    </row>
    <row r="572" spans="1:14" x14ac:dyDescent="0.25">
      <c r="A572" s="4"/>
      <c r="B572" s="21"/>
      <c r="C572" s="158" t="s">
        <v>18</v>
      </c>
      <c r="D572" s="160"/>
      <c r="E572" s="14"/>
      <c r="F572" s="13"/>
      <c r="G572" s="24"/>
      <c r="H572" s="17"/>
      <c r="I572" s="24"/>
      <c r="J572" s="23"/>
      <c r="K572" s="17"/>
      <c r="L572" s="18"/>
      <c r="M572" s="17"/>
      <c r="N572" s="47">
        <f>N568+N570+N571</f>
        <v>1965.7520820662396</v>
      </c>
    </row>
    <row r="573" spans="1:14" ht="28.5" x14ac:dyDescent="0.25">
      <c r="A573" s="4">
        <v>60</v>
      </c>
      <c r="B573" s="5" t="s">
        <v>138</v>
      </c>
      <c r="C573" s="161" t="s">
        <v>230</v>
      </c>
      <c r="D573" s="161"/>
      <c r="E573" s="161"/>
      <c r="F573" s="6" t="s">
        <v>119</v>
      </c>
      <c r="G573" s="7">
        <v>0.4</v>
      </c>
      <c r="H573" s="24">
        <v>1</v>
      </c>
      <c r="I573" s="44">
        <v>0.4</v>
      </c>
      <c r="J573" s="10"/>
      <c r="K573" s="7"/>
      <c r="L573" s="10"/>
      <c r="M573" s="7"/>
      <c r="N573" s="10"/>
    </row>
    <row r="574" spans="1:14" x14ac:dyDescent="0.25">
      <c r="A574" s="13"/>
      <c r="B574" s="14"/>
      <c r="C574" s="157" t="s">
        <v>120</v>
      </c>
      <c r="D574" s="157"/>
      <c r="E574" s="157"/>
      <c r="F574" s="157"/>
      <c r="G574" s="157"/>
      <c r="H574" s="157"/>
      <c r="I574" s="157"/>
      <c r="J574" s="157"/>
      <c r="K574" s="157"/>
      <c r="L574" s="157"/>
      <c r="M574" s="157"/>
      <c r="N574" s="157"/>
    </row>
    <row r="575" spans="1:14" x14ac:dyDescent="0.25">
      <c r="A575" s="12"/>
      <c r="B575" s="16">
        <v>1</v>
      </c>
      <c r="C575" s="157" t="s">
        <v>1</v>
      </c>
      <c r="D575" s="157"/>
      <c r="E575" s="157"/>
      <c r="F575" s="13"/>
      <c r="G575" s="17"/>
      <c r="H575" s="17"/>
      <c r="I575" s="17"/>
      <c r="J575" s="18">
        <v>84.35</v>
      </c>
      <c r="K575" s="17"/>
      <c r="L575" s="18">
        <v>33.74</v>
      </c>
      <c r="M575" s="19">
        <v>39.96</v>
      </c>
      <c r="N575" s="20">
        <f>L575*M575</f>
        <v>1348.2504000000001</v>
      </c>
    </row>
    <row r="576" spans="1:14" x14ac:dyDescent="0.25">
      <c r="A576" s="12"/>
      <c r="B576" s="16">
        <v>2</v>
      </c>
      <c r="C576" s="157" t="s">
        <v>3</v>
      </c>
      <c r="D576" s="157"/>
      <c r="E576" s="157"/>
      <c r="F576" s="13"/>
      <c r="G576" s="17"/>
      <c r="H576" s="17"/>
      <c r="I576" s="17"/>
      <c r="J576" s="18">
        <v>0.37</v>
      </c>
      <c r="K576" s="17"/>
      <c r="L576" s="18">
        <v>0.15</v>
      </c>
      <c r="M576" s="17">
        <v>14.82</v>
      </c>
      <c r="N576" s="20">
        <f t="shared" ref="N576:N577" si="7">L576*M576</f>
        <v>2.2229999999999999</v>
      </c>
    </row>
    <row r="577" spans="1:14" ht="13.9" customHeight="1" x14ac:dyDescent="0.25">
      <c r="A577" s="12"/>
      <c r="B577" s="16">
        <v>4</v>
      </c>
      <c r="C577" s="157" t="s">
        <v>7</v>
      </c>
      <c r="D577" s="157"/>
      <c r="E577" s="157"/>
      <c r="F577" s="13"/>
      <c r="G577" s="17"/>
      <c r="H577" s="17"/>
      <c r="I577" s="17"/>
      <c r="J577" s="18">
        <v>1.37</v>
      </c>
      <c r="K577" s="17"/>
      <c r="L577" s="18">
        <v>0.55000000000000004</v>
      </c>
      <c r="M577" s="17">
        <v>11.36</v>
      </c>
      <c r="N577" s="20">
        <f t="shared" si="7"/>
        <v>6.2480000000000002</v>
      </c>
    </row>
    <row r="578" spans="1:14" ht="16.149999999999999" customHeight="1" x14ac:dyDescent="0.25">
      <c r="A578" s="21"/>
      <c r="B578" s="21"/>
      <c r="C578" s="157" t="s">
        <v>8</v>
      </c>
      <c r="D578" s="157"/>
      <c r="E578" s="157"/>
      <c r="F578" s="13" t="s">
        <v>9</v>
      </c>
      <c r="G578" s="29">
        <v>9.3000000000000007</v>
      </c>
      <c r="H578" s="17"/>
      <c r="I578" s="19">
        <v>3.72</v>
      </c>
      <c r="J578" s="23"/>
      <c r="K578" s="17"/>
      <c r="L578" s="23"/>
      <c r="M578" s="17"/>
      <c r="N578" s="23"/>
    </row>
    <row r="579" spans="1:14" x14ac:dyDescent="0.25">
      <c r="A579" s="12"/>
      <c r="B579" s="21"/>
      <c r="C579" s="157" t="s">
        <v>11</v>
      </c>
      <c r="D579" s="157"/>
      <c r="E579" s="157"/>
      <c r="F579" s="13"/>
      <c r="G579" s="17"/>
      <c r="H579" s="17"/>
      <c r="I579" s="17"/>
      <c r="J579" s="18">
        <v>86.09</v>
      </c>
      <c r="K579" s="17"/>
      <c r="L579" s="18">
        <v>34.44</v>
      </c>
      <c r="M579" s="17"/>
      <c r="N579" s="20">
        <f>N575+N576+N577</f>
        <v>1356.7214000000001</v>
      </c>
    </row>
    <row r="580" spans="1:14" x14ac:dyDescent="0.25">
      <c r="A580" s="21"/>
      <c r="B580" s="21"/>
      <c r="C580" s="157" t="s">
        <v>12</v>
      </c>
      <c r="D580" s="157"/>
      <c r="E580" s="157"/>
      <c r="F580" s="13"/>
      <c r="G580" s="17"/>
      <c r="H580" s="17"/>
      <c r="I580" s="17"/>
      <c r="J580" s="23"/>
      <c r="K580" s="17"/>
      <c r="L580" s="18">
        <v>33.74</v>
      </c>
      <c r="M580" s="17"/>
      <c r="N580" s="20">
        <f>N575</f>
        <v>1348.2504000000001</v>
      </c>
    </row>
    <row r="581" spans="1:14" x14ac:dyDescent="0.25">
      <c r="A581" s="21"/>
      <c r="B581" s="21" t="s">
        <v>139</v>
      </c>
      <c r="C581" s="157" t="s">
        <v>140</v>
      </c>
      <c r="D581" s="157"/>
      <c r="E581" s="157"/>
      <c r="F581" s="13" t="s">
        <v>15</v>
      </c>
      <c r="G581" s="24">
        <v>146</v>
      </c>
      <c r="H581" s="17"/>
      <c r="I581" s="24">
        <v>146</v>
      </c>
      <c r="J581" s="23"/>
      <c r="K581" s="17"/>
      <c r="L581" s="18">
        <v>49.26</v>
      </c>
      <c r="M581" s="17"/>
      <c r="N581" s="20">
        <f>N580*I581/100</f>
        <v>1968.4455840000001</v>
      </c>
    </row>
    <row r="582" spans="1:14" x14ac:dyDescent="0.25">
      <c r="A582" s="21"/>
      <c r="B582" s="21" t="s">
        <v>141</v>
      </c>
      <c r="C582" s="157" t="s">
        <v>142</v>
      </c>
      <c r="D582" s="157"/>
      <c r="E582" s="157"/>
      <c r="F582" s="13" t="s">
        <v>15</v>
      </c>
      <c r="G582" s="24">
        <v>75</v>
      </c>
      <c r="H582" s="17"/>
      <c r="I582" s="24">
        <v>75</v>
      </c>
      <c r="J582" s="23"/>
      <c r="K582" s="17"/>
      <c r="L582" s="18">
        <v>25.31</v>
      </c>
      <c r="M582" s="17"/>
      <c r="N582" s="18">
        <f>N580*I582/100</f>
        <v>1011.1878000000002</v>
      </c>
    </row>
    <row r="583" spans="1:14" ht="20.45" customHeight="1" x14ac:dyDescent="0.25">
      <c r="A583" s="6"/>
      <c r="B583" s="5"/>
      <c r="C583" s="161" t="s">
        <v>18</v>
      </c>
      <c r="D583" s="161"/>
      <c r="E583" s="161"/>
      <c r="F583" s="6"/>
      <c r="G583" s="7"/>
      <c r="H583" s="7"/>
      <c r="I583" s="7"/>
      <c r="J583" s="10"/>
      <c r="K583" s="7"/>
      <c r="L583" s="32">
        <v>109.01</v>
      </c>
      <c r="M583" s="17"/>
      <c r="N583" s="26">
        <f>N579+N581+N582</f>
        <v>4336.354784000001</v>
      </c>
    </row>
    <row r="584" spans="1:14" ht="73.900000000000006" customHeight="1" x14ac:dyDescent="0.25">
      <c r="A584" s="6" t="s">
        <v>331</v>
      </c>
      <c r="B584" s="138" t="s">
        <v>204</v>
      </c>
      <c r="C584" s="161" t="s">
        <v>205</v>
      </c>
      <c r="D584" s="161"/>
      <c r="E584" s="161"/>
      <c r="F584" s="6" t="s">
        <v>201</v>
      </c>
      <c r="G584" s="7">
        <v>2</v>
      </c>
      <c r="H584" s="8">
        <v>1</v>
      </c>
      <c r="I584" s="8">
        <v>2</v>
      </c>
      <c r="J584" s="32">
        <v>585</v>
      </c>
      <c r="K584" s="7"/>
      <c r="L584" s="26">
        <v>1170</v>
      </c>
      <c r="M584" s="7">
        <v>11.36</v>
      </c>
      <c r="N584" s="47">
        <f>L584*M584</f>
        <v>13291.199999999999</v>
      </c>
    </row>
    <row r="585" spans="1:14" ht="17.45" customHeight="1" x14ac:dyDescent="0.25">
      <c r="A585" s="6"/>
      <c r="B585" s="138"/>
      <c r="C585" s="204" t="s">
        <v>21</v>
      </c>
      <c r="D585" s="204"/>
      <c r="E585" s="204"/>
      <c r="F585" s="204"/>
      <c r="G585" s="204"/>
      <c r="H585" s="204"/>
      <c r="I585" s="204"/>
      <c r="J585" s="204"/>
      <c r="K585" s="204"/>
      <c r="L585" s="204"/>
      <c r="M585" s="204"/>
      <c r="N585" s="204"/>
    </row>
    <row r="586" spans="1:14" x14ac:dyDescent="0.25">
      <c r="A586" s="6"/>
      <c r="B586" s="138"/>
      <c r="C586" s="161" t="s">
        <v>18</v>
      </c>
      <c r="D586" s="161"/>
      <c r="E586" s="161"/>
      <c r="F586" s="6"/>
      <c r="G586" s="7"/>
      <c r="H586" s="7"/>
      <c r="I586" s="7"/>
      <c r="J586" s="10"/>
      <c r="K586" s="7"/>
      <c r="L586" s="26">
        <v>1170</v>
      </c>
      <c r="M586" s="17"/>
      <c r="N586" s="48">
        <f>N584</f>
        <v>13291.199999999999</v>
      </c>
    </row>
    <row r="587" spans="1:14" ht="28.5" x14ac:dyDescent="0.25">
      <c r="A587" s="4">
        <v>62</v>
      </c>
      <c r="B587" s="5" t="s">
        <v>138</v>
      </c>
      <c r="C587" s="161" t="s">
        <v>143</v>
      </c>
      <c r="D587" s="161"/>
      <c r="E587" s="161"/>
      <c r="F587" s="6" t="s">
        <v>119</v>
      </c>
      <c r="G587" s="7">
        <v>0.4</v>
      </c>
      <c r="H587" s="24">
        <v>1</v>
      </c>
      <c r="I587" s="44">
        <v>0.4</v>
      </c>
      <c r="J587" s="10"/>
      <c r="K587" s="7"/>
      <c r="L587" s="10"/>
      <c r="M587" s="7"/>
      <c r="N587" s="10"/>
    </row>
    <row r="588" spans="1:14" ht="17.45" customHeight="1" x14ac:dyDescent="0.25">
      <c r="A588" s="13"/>
      <c r="B588" s="14"/>
      <c r="C588" s="157" t="s">
        <v>120</v>
      </c>
      <c r="D588" s="157"/>
      <c r="E588" s="157"/>
      <c r="F588" s="157"/>
      <c r="G588" s="157"/>
      <c r="H588" s="157"/>
      <c r="I588" s="157"/>
      <c r="J588" s="157"/>
      <c r="K588" s="157"/>
      <c r="L588" s="157"/>
      <c r="M588" s="157"/>
      <c r="N588" s="157"/>
    </row>
    <row r="589" spans="1:14" ht="16.899999999999999" customHeight="1" x14ac:dyDescent="0.25">
      <c r="A589" s="12"/>
      <c r="B589" s="16">
        <v>1</v>
      </c>
      <c r="C589" s="157" t="s">
        <v>1</v>
      </c>
      <c r="D589" s="157"/>
      <c r="E589" s="157"/>
      <c r="F589" s="13"/>
      <c r="G589" s="17"/>
      <c r="H589" s="17"/>
      <c r="I589" s="17"/>
      <c r="J589" s="18">
        <v>84.35</v>
      </c>
      <c r="K589" s="17"/>
      <c r="L589" s="18">
        <v>33.74</v>
      </c>
      <c r="M589" s="19">
        <v>39.96</v>
      </c>
      <c r="N589" s="20">
        <f>L589*M589</f>
        <v>1348.2504000000001</v>
      </c>
    </row>
    <row r="590" spans="1:14" ht="14.45" customHeight="1" x14ac:dyDescent="0.25">
      <c r="A590" s="12"/>
      <c r="B590" s="16">
        <v>2</v>
      </c>
      <c r="C590" s="157" t="s">
        <v>3</v>
      </c>
      <c r="D590" s="157"/>
      <c r="E590" s="157"/>
      <c r="F590" s="13"/>
      <c r="G590" s="17"/>
      <c r="H590" s="17"/>
      <c r="I590" s="17"/>
      <c r="J590" s="18">
        <v>0.37</v>
      </c>
      <c r="K590" s="17"/>
      <c r="L590" s="18">
        <v>0.15</v>
      </c>
      <c r="M590" s="17">
        <v>14.82</v>
      </c>
      <c r="N590" s="23">
        <f>L590*M590</f>
        <v>2.2229999999999999</v>
      </c>
    </row>
    <row r="591" spans="1:14" x14ac:dyDescent="0.25">
      <c r="A591" s="12"/>
      <c r="B591" s="16">
        <v>4</v>
      </c>
      <c r="C591" s="157" t="s">
        <v>7</v>
      </c>
      <c r="D591" s="157"/>
      <c r="E591" s="157"/>
      <c r="F591" s="13"/>
      <c r="G591" s="17"/>
      <c r="H591" s="17"/>
      <c r="I591" s="17"/>
      <c r="J591" s="18">
        <v>1.37</v>
      </c>
      <c r="K591" s="17"/>
      <c r="L591" s="18">
        <v>0.55000000000000004</v>
      </c>
      <c r="M591" s="17">
        <v>11.36</v>
      </c>
      <c r="N591" s="23">
        <f>L591*M591</f>
        <v>6.2480000000000002</v>
      </c>
    </row>
    <row r="592" spans="1:14" x14ac:dyDescent="0.25">
      <c r="A592" s="21"/>
      <c r="B592" s="21"/>
      <c r="C592" s="157" t="s">
        <v>8</v>
      </c>
      <c r="D592" s="157"/>
      <c r="E592" s="157"/>
      <c r="F592" s="13" t="s">
        <v>9</v>
      </c>
      <c r="G592" s="29">
        <v>9.3000000000000007</v>
      </c>
      <c r="H592" s="17"/>
      <c r="I592" s="19">
        <v>3.72</v>
      </c>
      <c r="J592" s="23"/>
      <c r="K592" s="17"/>
      <c r="L592" s="23"/>
      <c r="M592" s="17"/>
      <c r="N592" s="23"/>
    </row>
    <row r="593" spans="1:18" x14ac:dyDescent="0.25">
      <c r="A593" s="12"/>
      <c r="B593" s="21"/>
      <c r="C593" s="157" t="s">
        <v>11</v>
      </c>
      <c r="D593" s="157"/>
      <c r="E593" s="157"/>
      <c r="F593" s="13"/>
      <c r="G593" s="17"/>
      <c r="H593" s="17"/>
      <c r="I593" s="17"/>
      <c r="J593" s="18">
        <v>86.09</v>
      </c>
      <c r="K593" s="17"/>
      <c r="L593" s="18">
        <v>34.44</v>
      </c>
      <c r="M593" s="17"/>
      <c r="N593" s="20">
        <f>N589+N590+N591</f>
        <v>1356.7214000000001</v>
      </c>
    </row>
    <row r="594" spans="1:18" x14ac:dyDescent="0.25">
      <c r="A594" s="21"/>
      <c r="B594" s="21"/>
      <c r="C594" s="157" t="s">
        <v>12</v>
      </c>
      <c r="D594" s="157"/>
      <c r="E594" s="157"/>
      <c r="F594" s="13"/>
      <c r="G594" s="17"/>
      <c r="H594" s="17"/>
      <c r="I594" s="17"/>
      <c r="J594" s="23"/>
      <c r="K594" s="17"/>
      <c r="L594" s="18">
        <v>33.74</v>
      </c>
      <c r="M594" s="17"/>
      <c r="N594" s="20">
        <f>N589</f>
        <v>1348.2504000000001</v>
      </c>
    </row>
    <row r="595" spans="1:18" x14ac:dyDescent="0.25">
      <c r="A595" s="21"/>
      <c r="B595" s="21" t="s">
        <v>139</v>
      </c>
      <c r="C595" s="157" t="s">
        <v>140</v>
      </c>
      <c r="D595" s="157"/>
      <c r="E595" s="157"/>
      <c r="F595" s="13" t="s">
        <v>15</v>
      </c>
      <c r="G595" s="24">
        <v>146</v>
      </c>
      <c r="H595" s="17"/>
      <c r="I595" s="24">
        <v>146</v>
      </c>
      <c r="J595" s="23"/>
      <c r="K595" s="17"/>
      <c r="L595" s="18">
        <v>49.26</v>
      </c>
      <c r="M595" s="17"/>
      <c r="N595" s="20">
        <f>N594*I595/100</f>
        <v>1968.4455840000001</v>
      </c>
    </row>
    <row r="596" spans="1:18" ht="15.6" customHeight="1" x14ac:dyDescent="0.25">
      <c r="A596" s="21"/>
      <c r="B596" s="21" t="s">
        <v>141</v>
      </c>
      <c r="C596" s="157" t="s">
        <v>142</v>
      </c>
      <c r="D596" s="157"/>
      <c r="E596" s="157"/>
      <c r="F596" s="13" t="s">
        <v>15</v>
      </c>
      <c r="G596" s="24">
        <v>75</v>
      </c>
      <c r="H596" s="17"/>
      <c r="I596" s="24">
        <v>75</v>
      </c>
      <c r="J596" s="23"/>
      <c r="K596" s="17"/>
      <c r="L596" s="18">
        <v>25.31</v>
      </c>
      <c r="M596" s="17"/>
      <c r="N596" s="18">
        <f>N594*I596/100</f>
        <v>1011.1878000000002</v>
      </c>
    </row>
    <row r="597" spans="1:18" x14ac:dyDescent="0.25">
      <c r="A597" s="6"/>
      <c r="B597" s="5"/>
      <c r="C597" s="161" t="s">
        <v>18</v>
      </c>
      <c r="D597" s="161"/>
      <c r="E597" s="161"/>
      <c r="F597" s="6"/>
      <c r="G597" s="7"/>
      <c r="H597" s="7"/>
      <c r="I597" s="7"/>
      <c r="J597" s="10"/>
      <c r="K597" s="7"/>
      <c r="L597" s="32">
        <v>109.01</v>
      </c>
      <c r="M597" s="17"/>
      <c r="N597" s="26">
        <f>N593+N595+N596</f>
        <v>4336.354784000001</v>
      </c>
    </row>
    <row r="598" spans="1:18" ht="71.45" customHeight="1" x14ac:dyDescent="0.25">
      <c r="A598" s="6" t="s">
        <v>332</v>
      </c>
      <c r="B598" s="138" t="s">
        <v>202</v>
      </c>
      <c r="C598" s="161" t="s">
        <v>203</v>
      </c>
      <c r="D598" s="161"/>
      <c r="E598" s="161"/>
      <c r="F598" s="6" t="s">
        <v>201</v>
      </c>
      <c r="G598" s="7">
        <v>2</v>
      </c>
      <c r="H598" s="8">
        <v>1</v>
      </c>
      <c r="I598" s="8">
        <v>2</v>
      </c>
      <c r="J598" s="32">
        <v>195.38</v>
      </c>
      <c r="K598" s="7"/>
      <c r="L598" s="32">
        <v>390.76</v>
      </c>
      <c r="M598" s="7">
        <v>11.36</v>
      </c>
      <c r="N598" s="47">
        <f>L598*M598</f>
        <v>4439.0335999999998</v>
      </c>
      <c r="O598" s="72"/>
    </row>
    <row r="599" spans="1:18" x14ac:dyDescent="0.25">
      <c r="A599" s="6"/>
      <c r="B599" s="138"/>
      <c r="C599" s="157" t="s">
        <v>321</v>
      </c>
      <c r="D599" s="157"/>
      <c r="E599" s="157"/>
      <c r="F599" s="157"/>
      <c r="G599" s="157"/>
      <c r="H599" s="157"/>
      <c r="I599" s="157"/>
      <c r="J599" s="157"/>
      <c r="K599" s="157"/>
      <c r="L599" s="157"/>
      <c r="M599" s="157"/>
      <c r="N599" s="157"/>
    </row>
    <row r="600" spans="1:18" x14ac:dyDescent="0.25">
      <c r="A600" s="6"/>
      <c r="B600" s="138"/>
      <c r="C600" s="161" t="s">
        <v>18</v>
      </c>
      <c r="D600" s="161"/>
      <c r="E600" s="161"/>
      <c r="F600" s="6"/>
      <c r="G600" s="7"/>
      <c r="H600" s="7"/>
      <c r="I600" s="7"/>
      <c r="J600" s="10"/>
      <c r="K600" s="7"/>
      <c r="L600" s="32">
        <v>390.76</v>
      </c>
      <c r="M600" s="17"/>
      <c r="N600" s="48">
        <f>N598</f>
        <v>4439.0335999999998</v>
      </c>
    </row>
    <row r="601" spans="1:18" ht="33.6" customHeight="1" x14ac:dyDescent="0.25">
      <c r="A601" s="4">
        <v>64</v>
      </c>
      <c r="B601" s="5" t="s">
        <v>160</v>
      </c>
      <c r="C601" s="161" t="s">
        <v>161</v>
      </c>
      <c r="D601" s="161"/>
      <c r="E601" s="161"/>
      <c r="F601" s="6" t="s">
        <v>46</v>
      </c>
      <c r="G601" s="7">
        <v>2.63E-2</v>
      </c>
      <c r="H601" s="8">
        <v>1</v>
      </c>
      <c r="I601" s="9">
        <v>2.63E-2</v>
      </c>
      <c r="J601" s="10"/>
      <c r="K601" s="7"/>
      <c r="L601" s="10"/>
      <c r="M601" s="7"/>
      <c r="N601" s="10"/>
    </row>
    <row r="602" spans="1:18" ht="15.6" customHeight="1" x14ac:dyDescent="0.25">
      <c r="A602" s="13"/>
      <c r="B602" s="14"/>
      <c r="C602" s="157" t="s">
        <v>162</v>
      </c>
      <c r="D602" s="157"/>
      <c r="E602" s="157"/>
      <c r="F602" s="157"/>
      <c r="G602" s="157"/>
      <c r="H602" s="157"/>
      <c r="I602" s="157"/>
      <c r="J602" s="157"/>
      <c r="K602" s="157"/>
      <c r="L602" s="157"/>
      <c r="M602" s="157"/>
      <c r="N602" s="157"/>
    </row>
    <row r="603" spans="1:18" ht="15" customHeight="1" x14ac:dyDescent="0.25">
      <c r="A603" s="28"/>
      <c r="B603" s="21"/>
      <c r="C603" s="170" t="s">
        <v>163</v>
      </c>
      <c r="D603" s="170"/>
      <c r="E603" s="170"/>
      <c r="F603" s="170"/>
      <c r="G603" s="170"/>
      <c r="H603" s="170"/>
      <c r="I603" s="170"/>
      <c r="J603" s="170"/>
      <c r="K603" s="170"/>
      <c r="L603" s="170"/>
      <c r="M603" s="170"/>
      <c r="N603" s="170"/>
    </row>
    <row r="604" spans="1:18" x14ac:dyDescent="0.25">
      <c r="A604" s="12"/>
      <c r="B604" s="16">
        <v>1</v>
      </c>
      <c r="C604" s="157" t="s">
        <v>1</v>
      </c>
      <c r="D604" s="157"/>
      <c r="E604" s="157"/>
      <c r="F604" s="13"/>
      <c r="G604" s="17"/>
      <c r="H604" s="17"/>
      <c r="I604" s="17"/>
      <c r="J604" s="18">
        <v>22.04</v>
      </c>
      <c r="K604" s="24">
        <v>2</v>
      </c>
      <c r="L604" s="18">
        <v>1.1599999999999999</v>
      </c>
      <c r="M604" s="19">
        <v>39.96</v>
      </c>
      <c r="N604" s="18">
        <f>L604*M604</f>
        <v>46.3536</v>
      </c>
      <c r="R604" s="3"/>
    </row>
    <row r="605" spans="1:18" x14ac:dyDescent="0.25">
      <c r="A605" s="12"/>
      <c r="B605" s="16">
        <v>2</v>
      </c>
      <c r="C605" s="157" t="s">
        <v>3</v>
      </c>
      <c r="D605" s="157"/>
      <c r="E605" s="157"/>
      <c r="F605" s="13"/>
      <c r="G605" s="17"/>
      <c r="H605" s="17"/>
      <c r="I605" s="17"/>
      <c r="J605" s="18">
        <v>6.01</v>
      </c>
      <c r="K605" s="24">
        <v>2</v>
      </c>
      <c r="L605" s="18">
        <v>0.32</v>
      </c>
      <c r="M605" s="17">
        <v>14.82</v>
      </c>
      <c r="N605" s="18">
        <f t="shared" ref="N605:N607" si="8">L605*M605</f>
        <v>4.7423999999999999</v>
      </c>
    </row>
    <row r="606" spans="1:18" ht="31.9" customHeight="1" x14ac:dyDescent="0.25">
      <c r="A606" s="12"/>
      <c r="B606" s="16">
        <v>3</v>
      </c>
      <c r="C606" s="157" t="s">
        <v>5</v>
      </c>
      <c r="D606" s="157"/>
      <c r="E606" s="157"/>
      <c r="F606" s="13"/>
      <c r="G606" s="17"/>
      <c r="H606" s="17"/>
      <c r="I606" s="17"/>
      <c r="J606" s="18">
        <v>0.22</v>
      </c>
      <c r="K606" s="24">
        <v>2</v>
      </c>
      <c r="L606" s="18">
        <v>0.01</v>
      </c>
      <c r="M606" s="19">
        <v>39.96</v>
      </c>
      <c r="N606" s="18">
        <f t="shared" si="8"/>
        <v>0.39960000000000001</v>
      </c>
    </row>
    <row r="607" spans="1:18" ht="28.9" customHeight="1" x14ac:dyDescent="0.25">
      <c r="A607" s="12"/>
      <c r="B607" s="16">
        <v>4</v>
      </c>
      <c r="C607" s="157" t="s">
        <v>7</v>
      </c>
      <c r="D607" s="157"/>
      <c r="E607" s="157"/>
      <c r="F607" s="13"/>
      <c r="G607" s="17"/>
      <c r="H607" s="17"/>
      <c r="I607" s="17"/>
      <c r="J607" s="20">
        <v>1372.06</v>
      </c>
      <c r="K607" s="24">
        <v>2</v>
      </c>
      <c r="L607" s="18">
        <v>72.17</v>
      </c>
      <c r="M607" s="17">
        <v>11.36</v>
      </c>
      <c r="N607" s="18">
        <f t="shared" si="8"/>
        <v>819.85119999999995</v>
      </c>
    </row>
    <row r="608" spans="1:18" x14ac:dyDescent="0.25">
      <c r="A608" s="21"/>
      <c r="B608" s="21"/>
      <c r="C608" s="157" t="s">
        <v>8</v>
      </c>
      <c r="D608" s="157"/>
      <c r="E608" s="157"/>
      <c r="F608" s="13" t="s">
        <v>9</v>
      </c>
      <c r="G608" s="19">
        <v>2.4300000000000002</v>
      </c>
      <c r="H608" s="24">
        <v>2</v>
      </c>
      <c r="I608" s="31">
        <v>0.12781799999999999</v>
      </c>
      <c r="J608" s="23"/>
      <c r="K608" s="17"/>
      <c r="L608" s="23"/>
      <c r="M608" s="17"/>
      <c r="N608" s="23"/>
    </row>
    <row r="609" spans="1:14" ht="34.15" customHeight="1" x14ac:dyDescent="0.25">
      <c r="A609" s="21"/>
      <c r="B609" s="21"/>
      <c r="C609" s="157" t="s">
        <v>10</v>
      </c>
      <c r="D609" s="157"/>
      <c r="E609" s="157"/>
      <c r="F609" s="13" t="s">
        <v>9</v>
      </c>
      <c r="G609" s="19">
        <v>0.02</v>
      </c>
      <c r="H609" s="24">
        <v>2</v>
      </c>
      <c r="I609" s="31">
        <v>1.052E-3</v>
      </c>
      <c r="J609" s="23"/>
      <c r="K609" s="17"/>
      <c r="L609" s="23"/>
      <c r="M609" s="17"/>
      <c r="N609" s="23"/>
    </row>
    <row r="610" spans="1:14" ht="16.899999999999999" customHeight="1" x14ac:dyDescent="0.25">
      <c r="A610" s="12"/>
      <c r="B610" s="21"/>
      <c r="C610" s="157" t="s">
        <v>11</v>
      </c>
      <c r="D610" s="157"/>
      <c r="E610" s="157"/>
      <c r="F610" s="13"/>
      <c r="G610" s="17"/>
      <c r="H610" s="17"/>
      <c r="I610" s="17"/>
      <c r="J610" s="20">
        <v>1400.11</v>
      </c>
      <c r="K610" s="17"/>
      <c r="L610" s="18">
        <v>73.650000000000006</v>
      </c>
      <c r="M610" s="17"/>
      <c r="N610" s="18">
        <f>N604+N605+N607</f>
        <v>870.94719999999995</v>
      </c>
    </row>
    <row r="611" spans="1:14" x14ac:dyDescent="0.25">
      <c r="A611" s="21"/>
      <c r="B611" s="21"/>
      <c r="C611" s="157" t="s">
        <v>12</v>
      </c>
      <c r="D611" s="157"/>
      <c r="E611" s="157"/>
      <c r="F611" s="13"/>
      <c r="G611" s="17"/>
      <c r="H611" s="17"/>
      <c r="I611" s="17"/>
      <c r="J611" s="23"/>
      <c r="K611" s="17"/>
      <c r="L611" s="18">
        <v>1.17</v>
      </c>
      <c r="M611" s="17"/>
      <c r="N611" s="18">
        <f>N604+N606</f>
        <v>46.7532</v>
      </c>
    </row>
    <row r="612" spans="1:14" ht="15.6" customHeight="1" x14ac:dyDescent="0.25">
      <c r="A612" s="21"/>
      <c r="B612" s="21" t="s">
        <v>164</v>
      </c>
      <c r="C612" s="157" t="s">
        <v>165</v>
      </c>
      <c r="D612" s="157"/>
      <c r="E612" s="157"/>
      <c r="F612" s="13" t="s">
        <v>15</v>
      </c>
      <c r="G612" s="24">
        <v>94</v>
      </c>
      <c r="H612" s="17"/>
      <c r="I612" s="24">
        <v>94</v>
      </c>
      <c r="J612" s="23"/>
      <c r="K612" s="17"/>
      <c r="L612" s="18">
        <v>1.1000000000000001</v>
      </c>
      <c r="M612" s="17"/>
      <c r="N612" s="18">
        <f>N611*I612/100</f>
        <v>43.948008000000002</v>
      </c>
    </row>
    <row r="613" spans="1:14" x14ac:dyDescent="0.25">
      <c r="A613" s="21"/>
      <c r="B613" s="21" t="s">
        <v>166</v>
      </c>
      <c r="C613" s="157" t="s">
        <v>167</v>
      </c>
      <c r="D613" s="157"/>
      <c r="E613" s="157"/>
      <c r="F613" s="13" t="s">
        <v>15</v>
      </c>
      <c r="G613" s="24">
        <v>51</v>
      </c>
      <c r="H613" s="17"/>
      <c r="I613" s="24">
        <v>51</v>
      </c>
      <c r="J613" s="23"/>
      <c r="K613" s="17"/>
      <c r="L613" s="18">
        <v>0.6</v>
      </c>
      <c r="M613" s="17"/>
      <c r="N613" s="18">
        <f>N611*I613/100</f>
        <v>23.844131999999998</v>
      </c>
    </row>
    <row r="614" spans="1:14" x14ac:dyDescent="0.25">
      <c r="A614" s="6"/>
      <c r="B614" s="5"/>
      <c r="C614" s="161" t="s">
        <v>18</v>
      </c>
      <c r="D614" s="161"/>
      <c r="E614" s="161"/>
      <c r="F614" s="6"/>
      <c r="G614" s="7"/>
      <c r="H614" s="7"/>
      <c r="I614" s="7"/>
      <c r="J614" s="10"/>
      <c r="K614" s="7"/>
      <c r="L614" s="32">
        <v>75.349999999999994</v>
      </c>
      <c r="M614" s="17"/>
      <c r="N614" s="32">
        <f>N610+N612+N613</f>
        <v>938.73933999999986</v>
      </c>
    </row>
    <row r="615" spans="1:14" ht="30" customHeight="1" x14ac:dyDescent="0.25">
      <c r="A615" s="4">
        <v>65</v>
      </c>
      <c r="B615" s="5" t="s">
        <v>152</v>
      </c>
      <c r="C615" s="158" t="s">
        <v>153</v>
      </c>
      <c r="D615" s="159"/>
      <c r="E615" s="160"/>
      <c r="F615" s="6" t="s">
        <v>147</v>
      </c>
      <c r="G615" s="7">
        <v>4</v>
      </c>
      <c r="H615" s="8">
        <v>1</v>
      </c>
      <c r="I615" s="8">
        <v>4</v>
      </c>
      <c r="J615" s="10"/>
      <c r="K615" s="7"/>
      <c r="L615" s="10"/>
      <c r="M615" s="7"/>
      <c r="N615" s="10"/>
    </row>
    <row r="616" spans="1:14" ht="16.149999999999999" customHeight="1" x14ac:dyDescent="0.25">
      <c r="A616" s="12"/>
      <c r="B616" s="16">
        <v>1</v>
      </c>
      <c r="C616" s="163" t="s">
        <v>1</v>
      </c>
      <c r="D616" s="164"/>
      <c r="E616" s="165"/>
      <c r="F616" s="13"/>
      <c r="G616" s="17"/>
      <c r="H616" s="17"/>
      <c r="I616" s="17"/>
      <c r="J616" s="18">
        <v>9.82</v>
      </c>
      <c r="K616" s="17"/>
      <c r="L616" s="18">
        <v>39.28</v>
      </c>
      <c r="M616" s="19">
        <v>39.96</v>
      </c>
      <c r="N616" s="20">
        <f>L616*M616</f>
        <v>1569.6288000000002</v>
      </c>
    </row>
    <row r="617" spans="1:14" x14ac:dyDescent="0.25">
      <c r="A617" s="12"/>
      <c r="B617" s="16">
        <v>2</v>
      </c>
      <c r="C617" s="163" t="s">
        <v>3</v>
      </c>
      <c r="D617" s="164"/>
      <c r="E617" s="165"/>
      <c r="F617" s="13"/>
      <c r="G617" s="17"/>
      <c r="H617" s="17"/>
      <c r="I617" s="17"/>
      <c r="J617" s="18">
        <v>1.97</v>
      </c>
      <c r="K617" s="17"/>
      <c r="L617" s="18">
        <v>7.88</v>
      </c>
      <c r="M617" s="17">
        <v>14.82</v>
      </c>
      <c r="N617" s="20">
        <f t="shared" ref="N617:N619" si="9">L617*M617</f>
        <v>116.7816</v>
      </c>
    </row>
    <row r="618" spans="1:14" x14ac:dyDescent="0.25">
      <c r="A618" s="12"/>
      <c r="B618" s="16">
        <v>3</v>
      </c>
      <c r="C618" s="163" t="s">
        <v>5</v>
      </c>
      <c r="D618" s="164"/>
      <c r="E618" s="165"/>
      <c r="F618" s="13"/>
      <c r="G618" s="17"/>
      <c r="H618" s="17"/>
      <c r="I618" s="17"/>
      <c r="J618" s="18">
        <v>0.35</v>
      </c>
      <c r="K618" s="17"/>
      <c r="L618" s="18">
        <v>1.4</v>
      </c>
      <c r="M618" s="19">
        <v>39.96</v>
      </c>
      <c r="N618" s="20">
        <f t="shared" si="9"/>
        <v>55.943999999999996</v>
      </c>
    </row>
    <row r="619" spans="1:14" x14ac:dyDescent="0.25">
      <c r="A619" s="12"/>
      <c r="B619" s="16">
        <v>4</v>
      </c>
      <c r="C619" s="163" t="s">
        <v>7</v>
      </c>
      <c r="D619" s="164"/>
      <c r="E619" s="165"/>
      <c r="F619" s="13"/>
      <c r="G619" s="17"/>
      <c r="H619" s="17"/>
      <c r="I619" s="17"/>
      <c r="J619" s="18">
        <v>12.78</v>
      </c>
      <c r="K619" s="17"/>
      <c r="L619" s="18">
        <v>51.12</v>
      </c>
      <c r="M619" s="17">
        <v>11.36</v>
      </c>
      <c r="N619" s="20">
        <f t="shared" si="9"/>
        <v>580.72319999999991</v>
      </c>
    </row>
    <row r="620" spans="1:14" x14ac:dyDescent="0.25">
      <c r="A620" s="21"/>
      <c r="B620" s="21"/>
      <c r="C620" s="163" t="s">
        <v>8</v>
      </c>
      <c r="D620" s="164"/>
      <c r="E620" s="165"/>
      <c r="F620" s="13" t="s">
        <v>9</v>
      </c>
      <c r="G620" s="19">
        <v>1.07</v>
      </c>
      <c r="H620" s="17"/>
      <c r="I620" s="19">
        <v>4.28</v>
      </c>
      <c r="J620" s="23"/>
      <c r="K620" s="17"/>
      <c r="L620" s="23"/>
      <c r="M620" s="17"/>
      <c r="N620" s="23"/>
    </row>
    <row r="621" spans="1:14" x14ac:dyDescent="0.25">
      <c r="A621" s="21"/>
      <c r="B621" s="21"/>
      <c r="C621" s="163" t="s">
        <v>10</v>
      </c>
      <c r="D621" s="164"/>
      <c r="E621" s="165"/>
      <c r="F621" s="13" t="s">
        <v>9</v>
      </c>
      <c r="G621" s="19">
        <v>0.03</v>
      </c>
      <c r="H621" s="17"/>
      <c r="I621" s="19">
        <v>0.12</v>
      </c>
      <c r="J621" s="23"/>
      <c r="K621" s="17"/>
      <c r="L621" s="23"/>
      <c r="M621" s="17"/>
      <c r="N621" s="23"/>
    </row>
    <row r="622" spans="1:14" x14ac:dyDescent="0.25">
      <c r="A622" s="12"/>
      <c r="B622" s="21"/>
      <c r="C622" s="163" t="s">
        <v>11</v>
      </c>
      <c r="D622" s="164"/>
      <c r="E622" s="165"/>
      <c r="F622" s="13"/>
      <c r="G622" s="17"/>
      <c r="H622" s="17"/>
      <c r="I622" s="17"/>
      <c r="J622" s="18">
        <v>24.57</v>
      </c>
      <c r="K622" s="17"/>
      <c r="L622" s="18">
        <v>98.28</v>
      </c>
      <c r="M622" s="17"/>
      <c r="N622" s="20">
        <f>N616+N617+N619</f>
        <v>2267.1336000000001</v>
      </c>
    </row>
    <row r="623" spans="1:14" x14ac:dyDescent="0.25">
      <c r="A623" s="21"/>
      <c r="B623" s="21"/>
      <c r="C623" s="163" t="s">
        <v>12</v>
      </c>
      <c r="D623" s="164"/>
      <c r="E623" s="165"/>
      <c r="F623" s="13"/>
      <c r="G623" s="17"/>
      <c r="H623" s="17"/>
      <c r="I623" s="17"/>
      <c r="J623" s="23"/>
      <c r="K623" s="17"/>
      <c r="L623" s="18">
        <v>40.68</v>
      </c>
      <c r="M623" s="17"/>
      <c r="N623" s="20">
        <f>N616+N618</f>
        <v>1625.5728000000001</v>
      </c>
    </row>
    <row r="624" spans="1:14" ht="14.45" customHeight="1" x14ac:dyDescent="0.25">
      <c r="A624" s="21"/>
      <c r="B624" s="21" t="s">
        <v>104</v>
      </c>
      <c r="C624" s="163" t="s">
        <v>105</v>
      </c>
      <c r="D624" s="164"/>
      <c r="E624" s="165"/>
      <c r="F624" s="13" t="s">
        <v>15</v>
      </c>
      <c r="G624" s="24">
        <v>117</v>
      </c>
      <c r="H624" s="17"/>
      <c r="I624" s="24">
        <v>117</v>
      </c>
      <c r="J624" s="23"/>
      <c r="K624" s="17"/>
      <c r="L624" s="18">
        <v>47.6</v>
      </c>
      <c r="M624" s="17"/>
      <c r="N624" s="20">
        <f>N623*I624/100</f>
        <v>1901.9201760000003</v>
      </c>
    </row>
    <row r="625" spans="1:14" ht="14.45" customHeight="1" x14ac:dyDescent="0.25">
      <c r="A625" s="21"/>
      <c r="B625" s="21" t="s">
        <v>106</v>
      </c>
      <c r="C625" s="163" t="s">
        <v>107</v>
      </c>
      <c r="D625" s="164"/>
      <c r="E625" s="165"/>
      <c r="F625" s="13" t="s">
        <v>15</v>
      </c>
      <c r="G625" s="24">
        <v>74</v>
      </c>
      <c r="H625" s="17"/>
      <c r="I625" s="24">
        <v>74</v>
      </c>
      <c r="J625" s="23"/>
      <c r="K625" s="17"/>
      <c r="L625" s="18">
        <v>30.1</v>
      </c>
      <c r="M625" s="17"/>
      <c r="N625" s="20">
        <f>N623*I625/100</f>
        <v>1202.9238720000001</v>
      </c>
    </row>
    <row r="626" spans="1:14" ht="15.6" customHeight="1" x14ac:dyDescent="0.25">
      <c r="A626" s="6"/>
      <c r="B626" s="5"/>
      <c r="C626" s="158" t="s">
        <v>18</v>
      </c>
      <c r="D626" s="159"/>
      <c r="E626" s="160"/>
      <c r="F626" s="6"/>
      <c r="G626" s="7"/>
      <c r="H626" s="7"/>
      <c r="I626" s="7"/>
      <c r="J626" s="10"/>
      <c r="K626" s="7"/>
      <c r="L626" s="32">
        <v>175.98</v>
      </c>
      <c r="M626" s="17"/>
      <c r="N626" s="26">
        <f>N622+N624+N625</f>
        <v>5371.977648000001</v>
      </c>
    </row>
    <row r="627" spans="1:14" ht="58.9" customHeight="1" x14ac:dyDescent="0.25">
      <c r="A627" s="4">
        <v>66</v>
      </c>
      <c r="B627" s="5" t="s">
        <v>154</v>
      </c>
      <c r="C627" s="161" t="s">
        <v>155</v>
      </c>
      <c r="D627" s="161"/>
      <c r="E627" s="161"/>
      <c r="F627" s="6" t="s">
        <v>103</v>
      </c>
      <c r="G627" s="7">
        <v>3.0000000000000001E-3</v>
      </c>
      <c r="H627" s="8">
        <v>1</v>
      </c>
      <c r="I627" s="27">
        <v>3.0000000000000001E-3</v>
      </c>
      <c r="J627" s="10"/>
      <c r="K627" s="7"/>
      <c r="L627" s="10"/>
      <c r="M627" s="7"/>
      <c r="N627" s="10"/>
    </row>
    <row r="628" spans="1:14" x14ac:dyDescent="0.25">
      <c r="A628" s="13"/>
      <c r="B628" s="14"/>
      <c r="C628" s="157" t="s">
        <v>156</v>
      </c>
      <c r="D628" s="157"/>
      <c r="E628" s="157"/>
      <c r="F628" s="157"/>
      <c r="G628" s="157"/>
      <c r="H628" s="157"/>
      <c r="I628" s="157"/>
      <c r="J628" s="157"/>
      <c r="K628" s="157"/>
      <c r="L628" s="157"/>
      <c r="M628" s="157"/>
      <c r="N628" s="157"/>
    </row>
    <row r="629" spans="1:14" x14ac:dyDescent="0.25">
      <c r="A629" s="12"/>
      <c r="B629" s="16">
        <v>1</v>
      </c>
      <c r="C629" s="157" t="s">
        <v>1</v>
      </c>
      <c r="D629" s="157"/>
      <c r="E629" s="157"/>
      <c r="F629" s="13"/>
      <c r="G629" s="17"/>
      <c r="H629" s="17"/>
      <c r="I629" s="17"/>
      <c r="J629" s="20">
        <v>4450.5600000000004</v>
      </c>
      <c r="K629" s="17"/>
      <c r="L629" s="18">
        <v>13.35</v>
      </c>
      <c r="M629" s="19">
        <v>39.96</v>
      </c>
      <c r="N629" s="18">
        <f>L629*M629</f>
        <v>533.46600000000001</v>
      </c>
    </row>
    <row r="630" spans="1:14" x14ac:dyDescent="0.25">
      <c r="A630" s="12"/>
      <c r="B630" s="16">
        <v>2</v>
      </c>
      <c r="C630" s="157" t="s">
        <v>3</v>
      </c>
      <c r="D630" s="157"/>
      <c r="E630" s="157"/>
      <c r="F630" s="13"/>
      <c r="G630" s="17"/>
      <c r="H630" s="17"/>
      <c r="I630" s="17"/>
      <c r="J630" s="20">
        <v>9871.85</v>
      </c>
      <c r="K630" s="17"/>
      <c r="L630" s="18">
        <v>29.62</v>
      </c>
      <c r="M630" s="17">
        <v>14.82</v>
      </c>
      <c r="N630" s="18">
        <f t="shared" ref="N630:N632" si="10">L630*M630</f>
        <v>438.96840000000003</v>
      </c>
    </row>
    <row r="631" spans="1:14" x14ac:dyDescent="0.25">
      <c r="A631" s="12"/>
      <c r="B631" s="16">
        <v>3</v>
      </c>
      <c r="C631" s="157" t="s">
        <v>5</v>
      </c>
      <c r="D631" s="157"/>
      <c r="E631" s="157"/>
      <c r="F631" s="13"/>
      <c r="G631" s="17"/>
      <c r="H631" s="17"/>
      <c r="I631" s="17"/>
      <c r="J631" s="18">
        <v>823.13</v>
      </c>
      <c r="K631" s="17"/>
      <c r="L631" s="18">
        <v>2.4700000000000002</v>
      </c>
      <c r="M631" s="19">
        <v>39.96</v>
      </c>
      <c r="N631" s="18">
        <f t="shared" si="10"/>
        <v>98.701200000000014</v>
      </c>
    </row>
    <row r="632" spans="1:14" x14ac:dyDescent="0.25">
      <c r="A632" s="12"/>
      <c r="B632" s="16">
        <v>4</v>
      </c>
      <c r="C632" s="157" t="s">
        <v>7</v>
      </c>
      <c r="D632" s="157"/>
      <c r="E632" s="157"/>
      <c r="F632" s="13"/>
      <c r="G632" s="17"/>
      <c r="H632" s="17"/>
      <c r="I632" s="17"/>
      <c r="J632" s="20">
        <v>3909.89</v>
      </c>
      <c r="K632" s="17"/>
      <c r="L632" s="18">
        <v>11.73</v>
      </c>
      <c r="M632" s="17">
        <v>11.36</v>
      </c>
      <c r="N632" s="18">
        <f t="shared" si="10"/>
        <v>133.25280000000001</v>
      </c>
    </row>
    <row r="633" spans="1:14" ht="17.45" customHeight="1" x14ac:dyDescent="0.25">
      <c r="A633" s="21"/>
      <c r="B633" s="21"/>
      <c r="C633" s="157" t="s">
        <v>8</v>
      </c>
      <c r="D633" s="157"/>
      <c r="E633" s="157"/>
      <c r="F633" s="13" t="s">
        <v>9</v>
      </c>
      <c r="G633" s="24">
        <v>456</v>
      </c>
      <c r="H633" s="17"/>
      <c r="I633" s="42">
        <v>1.3680000000000001</v>
      </c>
      <c r="J633" s="23"/>
      <c r="K633" s="17"/>
      <c r="L633" s="23"/>
      <c r="M633" s="17"/>
      <c r="N633" s="23"/>
    </row>
    <row r="634" spans="1:14" ht="18.600000000000001" customHeight="1" x14ac:dyDescent="0.25">
      <c r="A634" s="21"/>
      <c r="B634" s="21"/>
      <c r="C634" s="157" t="s">
        <v>10</v>
      </c>
      <c r="D634" s="157"/>
      <c r="E634" s="157"/>
      <c r="F634" s="13" t="s">
        <v>9</v>
      </c>
      <c r="G634" s="19">
        <v>68.489999999999995</v>
      </c>
      <c r="H634" s="17"/>
      <c r="I634" s="31">
        <v>0.20547000000000001</v>
      </c>
      <c r="J634" s="23"/>
      <c r="K634" s="17"/>
      <c r="L634" s="23"/>
      <c r="M634" s="17"/>
      <c r="N634" s="23"/>
    </row>
    <row r="635" spans="1:14" x14ac:dyDescent="0.25">
      <c r="A635" s="12"/>
      <c r="B635" s="21"/>
      <c r="C635" s="157" t="s">
        <v>11</v>
      </c>
      <c r="D635" s="157"/>
      <c r="E635" s="157"/>
      <c r="F635" s="13"/>
      <c r="G635" s="17"/>
      <c r="H635" s="17"/>
      <c r="I635" s="17"/>
      <c r="J635" s="20">
        <v>18232.3</v>
      </c>
      <c r="K635" s="17"/>
      <c r="L635" s="18">
        <v>54.7</v>
      </c>
      <c r="M635" s="17"/>
      <c r="N635" s="58">
        <f>N629+N630+N632</f>
        <v>1105.6872000000001</v>
      </c>
    </row>
    <row r="636" spans="1:14" x14ac:dyDescent="0.25">
      <c r="A636" s="21"/>
      <c r="B636" s="21"/>
      <c r="C636" s="157" t="s">
        <v>12</v>
      </c>
      <c r="D636" s="157"/>
      <c r="E636" s="157"/>
      <c r="F636" s="13"/>
      <c r="G636" s="17"/>
      <c r="H636" s="17"/>
      <c r="I636" s="17"/>
      <c r="J636" s="23"/>
      <c r="K636" s="17"/>
      <c r="L636" s="18">
        <v>15.82</v>
      </c>
      <c r="M636" s="17"/>
      <c r="N636" s="18">
        <f>N629+N631</f>
        <v>632.16719999999998</v>
      </c>
    </row>
    <row r="637" spans="1:14" ht="12" customHeight="1" x14ac:dyDescent="0.25">
      <c r="A637" s="21"/>
      <c r="B637" s="21" t="s">
        <v>104</v>
      </c>
      <c r="C637" s="157" t="s">
        <v>105</v>
      </c>
      <c r="D637" s="157"/>
      <c r="E637" s="157"/>
      <c r="F637" s="13" t="s">
        <v>15</v>
      </c>
      <c r="G637" s="24">
        <v>117</v>
      </c>
      <c r="H637" s="17"/>
      <c r="I637" s="24">
        <v>117</v>
      </c>
      <c r="J637" s="23"/>
      <c r="K637" s="17"/>
      <c r="L637" s="18">
        <v>18.510000000000002</v>
      </c>
      <c r="M637" s="17"/>
      <c r="N637" s="18">
        <f>N636*I637/100</f>
        <v>739.63562400000001</v>
      </c>
    </row>
    <row r="638" spans="1:14" ht="14.45" customHeight="1" x14ac:dyDescent="0.25">
      <c r="A638" s="21"/>
      <c r="B638" s="21" t="s">
        <v>106</v>
      </c>
      <c r="C638" s="157" t="s">
        <v>107</v>
      </c>
      <c r="D638" s="157"/>
      <c r="E638" s="157"/>
      <c r="F638" s="13" t="s">
        <v>15</v>
      </c>
      <c r="G638" s="24">
        <v>74</v>
      </c>
      <c r="H638" s="17"/>
      <c r="I638" s="24">
        <v>74</v>
      </c>
      <c r="J638" s="23"/>
      <c r="K638" s="17"/>
      <c r="L638" s="18">
        <v>11.71</v>
      </c>
      <c r="M638" s="17"/>
      <c r="N638" s="18">
        <f>N636*I638/100</f>
        <v>467.80372799999998</v>
      </c>
    </row>
    <row r="639" spans="1:14" ht="14.45" customHeight="1" x14ac:dyDescent="0.25">
      <c r="A639" s="6"/>
      <c r="B639" s="5"/>
      <c r="C639" s="161" t="s">
        <v>18</v>
      </c>
      <c r="D639" s="161"/>
      <c r="E639" s="161"/>
      <c r="F639" s="6"/>
      <c r="G639" s="7"/>
      <c r="H639" s="7"/>
      <c r="I639" s="7"/>
      <c r="J639" s="10"/>
      <c r="K639" s="7"/>
      <c r="L639" s="32">
        <v>84.92</v>
      </c>
      <c r="M639" s="17"/>
      <c r="N639" s="47">
        <f>N635+N637+N638</f>
        <v>2313.1265520000002</v>
      </c>
    </row>
    <row r="640" spans="1:14" ht="14.45" customHeight="1" x14ac:dyDescent="0.25">
      <c r="A640" s="6" t="s">
        <v>328</v>
      </c>
      <c r="B640" s="138" t="s">
        <v>324</v>
      </c>
      <c r="C640" s="161" t="s">
        <v>325</v>
      </c>
      <c r="D640" s="161"/>
      <c r="E640" s="161"/>
      <c r="F640" s="6" t="s">
        <v>201</v>
      </c>
      <c r="G640" s="7">
        <v>3.03</v>
      </c>
      <c r="H640" s="8">
        <v>1</v>
      </c>
      <c r="I640" s="33">
        <v>3.03</v>
      </c>
      <c r="J640" s="32">
        <v>36.590000000000003</v>
      </c>
      <c r="K640" s="7"/>
      <c r="L640" s="32">
        <v>110.87</v>
      </c>
      <c r="M640" s="7">
        <v>11.36</v>
      </c>
      <c r="N640" s="47">
        <f>L640*M640</f>
        <v>1259.4831999999999</v>
      </c>
    </row>
    <row r="641" spans="1:15" ht="29.45" customHeight="1" x14ac:dyDescent="0.25">
      <c r="A641" s="6"/>
      <c r="B641" s="138"/>
      <c r="C641" s="157" t="s">
        <v>321</v>
      </c>
      <c r="D641" s="157"/>
      <c r="E641" s="157"/>
      <c r="F641" s="157"/>
      <c r="G641" s="157"/>
      <c r="H641" s="157"/>
      <c r="I641" s="157"/>
      <c r="J641" s="157"/>
      <c r="K641" s="157"/>
      <c r="L641" s="157"/>
      <c r="M641" s="157"/>
      <c r="N641" s="157"/>
    </row>
    <row r="642" spans="1:15" x14ac:dyDescent="0.25">
      <c r="A642" s="6"/>
      <c r="B642" s="138"/>
      <c r="C642" s="161" t="s">
        <v>18</v>
      </c>
      <c r="D642" s="161"/>
      <c r="E642" s="161"/>
      <c r="F642" s="6"/>
      <c r="G642" s="7"/>
      <c r="H642" s="7"/>
      <c r="I642" s="7"/>
      <c r="J642" s="10"/>
      <c r="K642" s="7"/>
      <c r="L642" s="32">
        <v>110.87</v>
      </c>
      <c r="M642" s="17"/>
      <c r="N642" s="48">
        <f>N640</f>
        <v>1259.4831999999999</v>
      </c>
      <c r="O642" s="91"/>
    </row>
    <row r="643" spans="1:15" ht="42.75" x14ac:dyDescent="0.25">
      <c r="A643" s="4"/>
      <c r="B643" s="138" t="s">
        <v>326</v>
      </c>
      <c r="C643" s="161" t="s">
        <v>327</v>
      </c>
      <c r="D643" s="161"/>
      <c r="E643" s="161"/>
      <c r="F643" s="6" t="s">
        <v>147</v>
      </c>
      <c r="G643" s="7">
        <v>4</v>
      </c>
      <c r="H643" s="8">
        <v>1</v>
      </c>
      <c r="I643" s="8">
        <v>4</v>
      </c>
      <c r="J643" s="32">
        <v>27.02</v>
      </c>
      <c r="K643" s="7"/>
      <c r="L643" s="32">
        <v>108.08</v>
      </c>
      <c r="M643" s="7">
        <v>11.36</v>
      </c>
      <c r="N643" s="47">
        <f>L643*M643</f>
        <v>1227.7887999999998</v>
      </c>
      <c r="O643" s="91"/>
    </row>
    <row r="644" spans="1:15" x14ac:dyDescent="0.25">
      <c r="A644" s="6"/>
      <c r="B644" s="138"/>
      <c r="C644" s="157" t="s">
        <v>321</v>
      </c>
      <c r="D644" s="157"/>
      <c r="E644" s="157"/>
      <c r="F644" s="157"/>
      <c r="G644" s="157"/>
      <c r="H644" s="157"/>
      <c r="I644" s="157"/>
      <c r="J644" s="157"/>
      <c r="K644" s="157"/>
      <c r="L644" s="157"/>
      <c r="M644" s="157"/>
      <c r="N644" s="157"/>
      <c r="O644" s="91"/>
    </row>
    <row r="645" spans="1:15" ht="17.45" customHeight="1" x14ac:dyDescent="0.25">
      <c r="A645" s="6"/>
      <c r="B645" s="138"/>
      <c r="C645" s="161" t="s">
        <v>18</v>
      </c>
      <c r="D645" s="161"/>
      <c r="E645" s="161"/>
      <c r="F645" s="6"/>
      <c r="G645" s="7"/>
      <c r="H645" s="7"/>
      <c r="I645" s="7"/>
      <c r="J645" s="10"/>
      <c r="K645" s="7"/>
      <c r="L645" s="32">
        <v>108.08</v>
      </c>
      <c r="M645" s="17"/>
      <c r="N645" s="48">
        <f>N643</f>
        <v>1227.7887999999998</v>
      </c>
      <c r="O645" s="91"/>
    </row>
    <row r="646" spans="1:15" ht="54.6" customHeight="1" x14ac:dyDescent="0.25">
      <c r="A646" s="4">
        <v>68</v>
      </c>
      <c r="B646" s="5" t="s">
        <v>157</v>
      </c>
      <c r="C646" s="161" t="s">
        <v>158</v>
      </c>
      <c r="D646" s="161"/>
      <c r="E646" s="161"/>
      <c r="F646" s="6" t="s">
        <v>103</v>
      </c>
      <c r="G646" s="7">
        <v>2.5999999999999999E-3</v>
      </c>
      <c r="H646" s="8">
        <v>1</v>
      </c>
      <c r="I646" s="9">
        <v>2.5999999999999999E-3</v>
      </c>
      <c r="J646" s="10"/>
      <c r="K646" s="7"/>
      <c r="L646" s="10"/>
      <c r="M646" s="7"/>
      <c r="N646" s="10"/>
    </row>
    <row r="647" spans="1:15" x14ac:dyDescent="0.25">
      <c r="A647" s="13"/>
      <c r="B647" s="14"/>
      <c r="C647" s="157" t="s">
        <v>353</v>
      </c>
      <c r="D647" s="157"/>
      <c r="E647" s="157"/>
      <c r="F647" s="157"/>
      <c r="G647" s="157"/>
      <c r="H647" s="157"/>
      <c r="I647" s="157"/>
      <c r="J647" s="157"/>
      <c r="K647" s="157"/>
      <c r="L647" s="157"/>
      <c r="M647" s="157"/>
      <c r="N647" s="157"/>
    </row>
    <row r="648" spans="1:15" x14ac:dyDescent="0.25">
      <c r="A648" s="12"/>
      <c r="B648" s="16">
        <v>1</v>
      </c>
      <c r="C648" s="157" t="s">
        <v>1</v>
      </c>
      <c r="D648" s="157"/>
      <c r="E648" s="157"/>
      <c r="F648" s="13"/>
      <c r="G648" s="17"/>
      <c r="H648" s="17"/>
      <c r="I648" s="17"/>
      <c r="J648" s="20">
        <v>7790.23</v>
      </c>
      <c r="K648" s="17"/>
      <c r="L648" s="18">
        <v>20.25</v>
      </c>
      <c r="M648" s="19">
        <v>39.96</v>
      </c>
      <c r="N648" s="18">
        <f>L648*M648</f>
        <v>809.19</v>
      </c>
    </row>
    <row r="649" spans="1:15" ht="16.149999999999999" customHeight="1" x14ac:dyDescent="0.25">
      <c r="A649" s="12"/>
      <c r="B649" s="16">
        <v>2</v>
      </c>
      <c r="C649" s="157" t="s">
        <v>3</v>
      </c>
      <c r="D649" s="157"/>
      <c r="E649" s="157"/>
      <c r="F649" s="13"/>
      <c r="G649" s="17"/>
      <c r="H649" s="17"/>
      <c r="I649" s="17"/>
      <c r="J649" s="20">
        <v>17013.87</v>
      </c>
      <c r="K649" s="17"/>
      <c r="L649" s="18">
        <v>44.24</v>
      </c>
      <c r="M649" s="17">
        <v>14.82</v>
      </c>
      <c r="N649" s="18">
        <f t="shared" ref="N649:N651" si="11">L649*M649</f>
        <v>655.63679999999999</v>
      </c>
    </row>
    <row r="650" spans="1:15" ht="18.600000000000001" customHeight="1" x14ac:dyDescent="0.25">
      <c r="A650" s="12"/>
      <c r="B650" s="16">
        <v>3</v>
      </c>
      <c r="C650" s="157" t="s">
        <v>5</v>
      </c>
      <c r="D650" s="157"/>
      <c r="E650" s="157"/>
      <c r="F650" s="13"/>
      <c r="G650" s="17"/>
      <c r="H650" s="17"/>
      <c r="I650" s="17"/>
      <c r="J650" s="20">
        <v>1337.41</v>
      </c>
      <c r="K650" s="17"/>
      <c r="L650" s="18">
        <v>3.48</v>
      </c>
      <c r="M650" s="19">
        <v>39.96</v>
      </c>
      <c r="N650" s="18">
        <f t="shared" si="11"/>
        <v>139.0608</v>
      </c>
    </row>
    <row r="651" spans="1:15" ht="17.45" customHeight="1" x14ac:dyDescent="0.25">
      <c r="A651" s="12"/>
      <c r="B651" s="16">
        <v>4</v>
      </c>
      <c r="C651" s="157" t="s">
        <v>7</v>
      </c>
      <c r="D651" s="157"/>
      <c r="E651" s="157"/>
      <c r="F651" s="13"/>
      <c r="G651" s="17"/>
      <c r="H651" s="17"/>
      <c r="I651" s="17"/>
      <c r="J651" s="20">
        <v>23526.53</v>
      </c>
      <c r="K651" s="17"/>
      <c r="L651" s="18">
        <v>61.17</v>
      </c>
      <c r="M651" s="17">
        <v>11.36</v>
      </c>
      <c r="N651" s="18">
        <f t="shared" si="11"/>
        <v>694.89120000000003</v>
      </c>
    </row>
    <row r="652" spans="1:15" x14ac:dyDescent="0.25">
      <c r="A652" s="21"/>
      <c r="B652" s="21"/>
      <c r="C652" s="157" t="s">
        <v>8</v>
      </c>
      <c r="D652" s="157"/>
      <c r="E652" s="157"/>
      <c r="F652" s="13" t="s">
        <v>9</v>
      </c>
      <c r="G652" s="24">
        <v>763</v>
      </c>
      <c r="H652" s="17"/>
      <c r="I652" s="30">
        <v>1.9838</v>
      </c>
      <c r="J652" s="23"/>
      <c r="K652" s="17"/>
      <c r="L652" s="23"/>
      <c r="M652" s="17"/>
      <c r="N652" s="23"/>
    </row>
    <row r="653" spans="1:15" x14ac:dyDescent="0.25">
      <c r="A653" s="21"/>
      <c r="B653" s="21"/>
      <c r="C653" s="157" t="s">
        <v>10</v>
      </c>
      <c r="D653" s="157"/>
      <c r="E653" s="157"/>
      <c r="F653" s="13" t="s">
        <v>9</v>
      </c>
      <c r="G653" s="19">
        <v>106.61</v>
      </c>
      <c r="H653" s="17"/>
      <c r="I653" s="31">
        <v>0.27718599999999999</v>
      </c>
      <c r="J653" s="23"/>
      <c r="K653" s="17"/>
      <c r="L653" s="23"/>
      <c r="M653" s="17"/>
      <c r="N653" s="23"/>
    </row>
    <row r="654" spans="1:15" x14ac:dyDescent="0.25">
      <c r="A654" s="12"/>
      <c r="B654" s="21"/>
      <c r="C654" s="157" t="s">
        <v>11</v>
      </c>
      <c r="D654" s="157"/>
      <c r="E654" s="157"/>
      <c r="F654" s="13"/>
      <c r="G654" s="17"/>
      <c r="H654" s="17"/>
      <c r="I654" s="17"/>
      <c r="J654" s="20">
        <v>48330.63</v>
      </c>
      <c r="K654" s="17"/>
      <c r="L654" s="18">
        <v>125.66</v>
      </c>
      <c r="M654" s="17"/>
      <c r="N654" s="18">
        <f>N648+N649+N651</f>
        <v>2159.7179999999998</v>
      </c>
    </row>
    <row r="655" spans="1:15" x14ac:dyDescent="0.25">
      <c r="A655" s="21"/>
      <c r="B655" s="21"/>
      <c r="C655" s="157" t="s">
        <v>12</v>
      </c>
      <c r="D655" s="157"/>
      <c r="E655" s="157"/>
      <c r="F655" s="13"/>
      <c r="G655" s="17"/>
      <c r="H655" s="17"/>
      <c r="I655" s="17"/>
      <c r="J655" s="23"/>
      <c r="K655" s="17"/>
      <c r="L655" s="18">
        <v>23.73</v>
      </c>
      <c r="M655" s="17"/>
      <c r="N655" s="18">
        <f>N648+N650</f>
        <v>948.25080000000003</v>
      </c>
      <c r="O655" s="91"/>
    </row>
    <row r="656" spans="1:15" x14ac:dyDescent="0.25">
      <c r="A656" s="21"/>
      <c r="B656" s="21" t="s">
        <v>104</v>
      </c>
      <c r="C656" s="157" t="s">
        <v>105</v>
      </c>
      <c r="D656" s="157"/>
      <c r="E656" s="157"/>
      <c r="F656" s="13" t="s">
        <v>15</v>
      </c>
      <c r="G656" s="24">
        <v>117</v>
      </c>
      <c r="H656" s="17"/>
      <c r="I656" s="24">
        <v>117</v>
      </c>
      <c r="J656" s="23"/>
      <c r="K656" s="17"/>
      <c r="L656" s="18">
        <v>27.76</v>
      </c>
      <c r="M656" s="17"/>
      <c r="N656" s="18">
        <f>N655*I656/100</f>
        <v>1109.453436</v>
      </c>
      <c r="O656" s="91"/>
    </row>
    <row r="657" spans="1:15" x14ac:dyDescent="0.25">
      <c r="A657" s="21"/>
      <c r="B657" s="21" t="s">
        <v>106</v>
      </c>
      <c r="C657" s="157" t="s">
        <v>107</v>
      </c>
      <c r="D657" s="157"/>
      <c r="E657" s="157"/>
      <c r="F657" s="13" t="s">
        <v>15</v>
      </c>
      <c r="G657" s="24">
        <v>74</v>
      </c>
      <c r="H657" s="17"/>
      <c r="I657" s="24">
        <v>74</v>
      </c>
      <c r="J657" s="23"/>
      <c r="K657" s="17"/>
      <c r="L657" s="18">
        <v>17.559999999999999</v>
      </c>
      <c r="M657" s="17"/>
      <c r="N657" s="18">
        <f>N655*I657/100</f>
        <v>701.70559200000002</v>
      </c>
      <c r="O657" s="91"/>
    </row>
    <row r="658" spans="1:15" x14ac:dyDescent="0.25">
      <c r="A658" s="6"/>
      <c r="B658" s="5"/>
      <c r="C658" s="161" t="s">
        <v>18</v>
      </c>
      <c r="D658" s="161"/>
      <c r="E658" s="161"/>
      <c r="F658" s="6"/>
      <c r="G658" s="7"/>
      <c r="H658" s="7"/>
      <c r="I658" s="7"/>
      <c r="J658" s="10"/>
      <c r="K658" s="7"/>
      <c r="L658" s="32">
        <v>170.98</v>
      </c>
      <c r="M658" s="17"/>
      <c r="N658" s="47">
        <f>N654+N656+N657</f>
        <v>3970.8770279999999</v>
      </c>
      <c r="O658" s="91"/>
    </row>
    <row r="659" spans="1:15" ht="73.900000000000006" customHeight="1" x14ac:dyDescent="0.25">
      <c r="A659" s="6" t="s">
        <v>329</v>
      </c>
      <c r="B659" s="138" t="s">
        <v>202</v>
      </c>
      <c r="C659" s="161" t="s">
        <v>203</v>
      </c>
      <c r="D659" s="161"/>
      <c r="E659" s="161"/>
      <c r="F659" s="6" t="s">
        <v>201</v>
      </c>
      <c r="G659" s="7">
        <v>2.6</v>
      </c>
      <c r="H659" s="8">
        <v>1</v>
      </c>
      <c r="I659" s="44">
        <v>2.6</v>
      </c>
      <c r="J659" s="32">
        <v>195.38</v>
      </c>
      <c r="K659" s="7"/>
      <c r="L659" s="32">
        <v>507.99</v>
      </c>
      <c r="M659" s="7">
        <v>11.36</v>
      </c>
      <c r="N659" s="47">
        <f>L659*M659</f>
        <v>5770.7663999999995</v>
      </c>
    </row>
    <row r="660" spans="1:15" ht="14.45" customHeight="1" x14ac:dyDescent="0.25">
      <c r="A660" s="6"/>
      <c r="B660" s="138"/>
      <c r="C660" s="157" t="s">
        <v>321</v>
      </c>
      <c r="D660" s="157"/>
      <c r="E660" s="157"/>
      <c r="F660" s="157"/>
      <c r="G660" s="157"/>
      <c r="H660" s="157"/>
      <c r="I660" s="157"/>
      <c r="J660" s="157"/>
      <c r="K660" s="157"/>
      <c r="L660" s="157"/>
      <c r="M660" s="157"/>
      <c r="N660" s="157"/>
    </row>
    <row r="661" spans="1:15" ht="14.45" customHeight="1" x14ac:dyDescent="0.25">
      <c r="A661" s="6"/>
      <c r="B661" s="138"/>
      <c r="C661" s="161" t="s">
        <v>18</v>
      </c>
      <c r="D661" s="161"/>
      <c r="E661" s="161"/>
      <c r="F661" s="6"/>
      <c r="G661" s="7"/>
      <c r="H661" s="7"/>
      <c r="I661" s="7"/>
      <c r="J661" s="10"/>
      <c r="K661" s="7"/>
      <c r="L661" s="32">
        <v>507.99</v>
      </c>
      <c r="M661" s="17"/>
      <c r="N661" s="48">
        <f>N659</f>
        <v>5770.7663999999995</v>
      </c>
      <c r="O661" s="91"/>
    </row>
    <row r="662" spans="1:15" ht="14.45" customHeight="1" x14ac:dyDescent="0.25">
      <c r="A662" s="6" t="s">
        <v>292</v>
      </c>
      <c r="B662" s="138" t="s">
        <v>322</v>
      </c>
      <c r="C662" s="161" t="s">
        <v>323</v>
      </c>
      <c r="D662" s="161"/>
      <c r="E662" s="161"/>
      <c r="F662" s="6" t="s">
        <v>146</v>
      </c>
      <c r="G662" s="7">
        <v>8</v>
      </c>
      <c r="H662" s="8">
        <v>1</v>
      </c>
      <c r="I662" s="8">
        <v>8</v>
      </c>
      <c r="J662" s="32">
        <v>25</v>
      </c>
      <c r="K662" s="7"/>
      <c r="L662" s="32">
        <v>200</v>
      </c>
      <c r="M662" s="7">
        <v>11.36</v>
      </c>
      <c r="N662" s="47">
        <f>L662*M662</f>
        <v>2272</v>
      </c>
      <c r="O662" s="91"/>
    </row>
    <row r="663" spans="1:15" ht="14.45" customHeight="1" x14ac:dyDescent="0.25">
      <c r="A663" s="6"/>
      <c r="B663" s="138"/>
      <c r="C663" s="157" t="s">
        <v>21</v>
      </c>
      <c r="D663" s="157"/>
      <c r="E663" s="157"/>
      <c r="F663" s="157"/>
      <c r="G663" s="157"/>
      <c r="H663" s="157"/>
      <c r="I663" s="157"/>
      <c r="J663" s="157"/>
      <c r="K663" s="157"/>
      <c r="L663" s="157"/>
      <c r="M663" s="157"/>
      <c r="N663" s="157"/>
      <c r="O663" s="91"/>
    </row>
    <row r="664" spans="1:15" ht="14.45" customHeight="1" x14ac:dyDescent="0.25">
      <c r="A664" s="6"/>
      <c r="B664" s="138"/>
      <c r="C664" s="161" t="s">
        <v>18</v>
      </c>
      <c r="D664" s="161"/>
      <c r="E664" s="161"/>
      <c r="F664" s="6"/>
      <c r="G664" s="7"/>
      <c r="H664" s="7"/>
      <c r="I664" s="7"/>
      <c r="J664" s="10"/>
      <c r="K664" s="7"/>
      <c r="L664" s="32">
        <v>200</v>
      </c>
      <c r="M664" s="17"/>
      <c r="N664" s="47">
        <f>N662</f>
        <v>2272</v>
      </c>
      <c r="O664" s="91"/>
    </row>
    <row r="665" spans="1:15" ht="43.15" customHeight="1" x14ac:dyDescent="0.25">
      <c r="A665" s="4">
        <v>67</v>
      </c>
      <c r="B665" s="5" t="s">
        <v>129</v>
      </c>
      <c r="C665" s="161" t="s">
        <v>130</v>
      </c>
      <c r="D665" s="161"/>
      <c r="E665" s="161"/>
      <c r="F665" s="6" t="s">
        <v>131</v>
      </c>
      <c r="G665" s="7">
        <v>8</v>
      </c>
      <c r="H665" s="8">
        <v>1</v>
      </c>
      <c r="I665" s="8">
        <v>8</v>
      </c>
      <c r="J665" s="10"/>
      <c r="K665" s="7"/>
      <c r="L665" s="10"/>
      <c r="M665" s="7"/>
      <c r="N665" s="10"/>
    </row>
    <row r="666" spans="1:15" x14ac:dyDescent="0.25">
      <c r="A666" s="12"/>
      <c r="B666" s="16">
        <v>1</v>
      </c>
      <c r="C666" s="157" t="s">
        <v>1</v>
      </c>
      <c r="D666" s="157"/>
      <c r="E666" s="157"/>
      <c r="F666" s="13"/>
      <c r="G666" s="17"/>
      <c r="H666" s="17"/>
      <c r="I666" s="17"/>
      <c r="J666" s="18">
        <v>12.18</v>
      </c>
      <c r="K666" s="17"/>
      <c r="L666" s="18">
        <v>97.44</v>
      </c>
      <c r="M666" s="19">
        <v>39.96</v>
      </c>
      <c r="N666" s="20">
        <f>L666*M666</f>
        <v>3893.7024000000001</v>
      </c>
    </row>
    <row r="667" spans="1:15" x14ac:dyDescent="0.25">
      <c r="A667" s="12"/>
      <c r="B667" s="16">
        <v>2</v>
      </c>
      <c r="C667" s="157" t="s">
        <v>3</v>
      </c>
      <c r="D667" s="157"/>
      <c r="E667" s="157"/>
      <c r="F667" s="13"/>
      <c r="G667" s="17"/>
      <c r="H667" s="17"/>
      <c r="I667" s="17"/>
      <c r="J667" s="18">
        <v>195.68</v>
      </c>
      <c r="K667" s="17"/>
      <c r="L667" s="20">
        <v>1565.44</v>
      </c>
      <c r="M667" s="17">
        <v>14.82</v>
      </c>
      <c r="N667" s="20">
        <f t="shared" ref="N667:N668" si="12">L667*M667</f>
        <v>23199.820800000001</v>
      </c>
    </row>
    <row r="668" spans="1:15" x14ac:dyDescent="0.25">
      <c r="A668" s="12"/>
      <c r="B668" s="16">
        <v>3</v>
      </c>
      <c r="C668" s="157" t="s">
        <v>5</v>
      </c>
      <c r="D668" s="157"/>
      <c r="E668" s="157"/>
      <c r="F668" s="13"/>
      <c r="G668" s="17"/>
      <c r="H668" s="17"/>
      <c r="I668" s="17"/>
      <c r="J668" s="18">
        <v>8.35</v>
      </c>
      <c r="K668" s="17"/>
      <c r="L668" s="18">
        <v>66.8</v>
      </c>
      <c r="M668" s="19">
        <v>39.96</v>
      </c>
      <c r="N668" s="20">
        <f t="shared" si="12"/>
        <v>2669.328</v>
      </c>
    </row>
    <row r="669" spans="1:15" x14ac:dyDescent="0.25">
      <c r="A669" s="21"/>
      <c r="B669" s="21"/>
      <c r="C669" s="157" t="s">
        <v>8</v>
      </c>
      <c r="D669" s="157"/>
      <c r="E669" s="157"/>
      <c r="F669" s="13" t="s">
        <v>9</v>
      </c>
      <c r="G669" s="19">
        <v>1.1599999999999999</v>
      </c>
      <c r="H669" s="17"/>
      <c r="I669" s="19">
        <v>9.2799999999999994</v>
      </c>
      <c r="J669" s="23"/>
      <c r="K669" s="17"/>
      <c r="L669" s="23"/>
      <c r="M669" s="17"/>
      <c r="N669" s="23"/>
    </row>
    <row r="670" spans="1:15" x14ac:dyDescent="0.25">
      <c r="A670" s="21"/>
      <c r="B670" s="21"/>
      <c r="C670" s="157" t="s">
        <v>10</v>
      </c>
      <c r="D670" s="157"/>
      <c r="E670" s="157"/>
      <c r="F670" s="13" t="s">
        <v>9</v>
      </c>
      <c r="G670" s="19">
        <v>0.57999999999999996</v>
      </c>
      <c r="H670" s="17"/>
      <c r="I670" s="19">
        <v>4.6399999999999997</v>
      </c>
      <c r="J670" s="23"/>
      <c r="K670" s="17"/>
      <c r="L670" s="23"/>
      <c r="M670" s="17"/>
      <c r="N670" s="23"/>
    </row>
    <row r="671" spans="1:15" ht="14.45" customHeight="1" x14ac:dyDescent="0.25">
      <c r="A671" s="12"/>
      <c r="B671" s="21"/>
      <c r="C671" s="157" t="s">
        <v>11</v>
      </c>
      <c r="D671" s="157"/>
      <c r="E671" s="157"/>
      <c r="F671" s="13"/>
      <c r="G671" s="17"/>
      <c r="H671" s="17"/>
      <c r="I671" s="17"/>
      <c r="J671" s="18">
        <v>207.86</v>
      </c>
      <c r="K671" s="17"/>
      <c r="L671" s="20">
        <v>1662.88</v>
      </c>
      <c r="M671" s="17"/>
      <c r="N671" s="20">
        <f>N666+N667</f>
        <v>27093.523200000003</v>
      </c>
    </row>
    <row r="672" spans="1:15" x14ac:dyDescent="0.25">
      <c r="A672" s="21"/>
      <c r="B672" s="21"/>
      <c r="C672" s="157" t="s">
        <v>12</v>
      </c>
      <c r="D672" s="157"/>
      <c r="E672" s="157"/>
      <c r="F672" s="13"/>
      <c r="G672" s="17"/>
      <c r="H672" s="17"/>
      <c r="I672" s="17"/>
      <c r="J672" s="23"/>
      <c r="K672" s="17"/>
      <c r="L672" s="18">
        <v>164.24</v>
      </c>
      <c r="M672" s="17"/>
      <c r="N672" s="20">
        <f>N666+N668</f>
        <v>6563.0303999999996</v>
      </c>
    </row>
    <row r="673" spans="1:19" x14ac:dyDescent="0.25">
      <c r="A673" s="21"/>
      <c r="B673" s="21" t="s">
        <v>132</v>
      </c>
      <c r="C673" s="157" t="s">
        <v>133</v>
      </c>
      <c r="D673" s="157"/>
      <c r="E673" s="157"/>
      <c r="F673" s="13" t="s">
        <v>15</v>
      </c>
      <c r="G673" s="24">
        <v>111</v>
      </c>
      <c r="H673" s="17"/>
      <c r="I673" s="24">
        <v>111</v>
      </c>
      <c r="J673" s="23"/>
      <c r="K673" s="17"/>
      <c r="L673" s="18">
        <v>182.31</v>
      </c>
      <c r="M673" s="17"/>
      <c r="N673" s="20">
        <f>N672*I673/100</f>
        <v>7284.9637439999997</v>
      </c>
    </row>
    <row r="674" spans="1:19" ht="14.45" customHeight="1" x14ac:dyDescent="0.25">
      <c r="A674" s="21"/>
      <c r="B674" s="21" t="s">
        <v>134</v>
      </c>
      <c r="C674" s="157" t="s">
        <v>135</v>
      </c>
      <c r="D674" s="157"/>
      <c r="E674" s="157"/>
      <c r="F674" s="13" t="s">
        <v>15</v>
      </c>
      <c r="G674" s="24">
        <v>60</v>
      </c>
      <c r="H674" s="17"/>
      <c r="I674" s="24">
        <v>60</v>
      </c>
      <c r="J674" s="23"/>
      <c r="K674" s="17"/>
      <c r="L674" s="18">
        <v>98.54</v>
      </c>
      <c r="M674" s="17"/>
      <c r="N674" s="20">
        <f>N672*I674/100</f>
        <v>3937.8182399999996</v>
      </c>
    </row>
    <row r="675" spans="1:19" x14ac:dyDescent="0.25">
      <c r="A675" s="6"/>
      <c r="B675" s="5"/>
      <c r="C675" s="161" t="s">
        <v>18</v>
      </c>
      <c r="D675" s="161"/>
      <c r="E675" s="161"/>
      <c r="F675" s="6"/>
      <c r="G675" s="7"/>
      <c r="H675" s="7"/>
      <c r="I675" s="7"/>
      <c r="J675" s="10"/>
      <c r="K675" s="7"/>
      <c r="L675" s="26">
        <v>1943.73</v>
      </c>
      <c r="M675" s="17"/>
      <c r="N675" s="26">
        <f>N671+N673+N674</f>
        <v>38316.305184000004</v>
      </c>
    </row>
    <row r="676" spans="1:19" ht="44.45" customHeight="1" x14ac:dyDescent="0.25">
      <c r="A676" s="4">
        <v>68</v>
      </c>
      <c r="B676" s="5" t="s">
        <v>168</v>
      </c>
      <c r="C676" s="161" t="s">
        <v>169</v>
      </c>
      <c r="D676" s="161"/>
      <c r="E676" s="161"/>
      <c r="F676" s="6" t="s">
        <v>131</v>
      </c>
      <c r="G676" s="7">
        <v>20</v>
      </c>
      <c r="H676" s="8">
        <v>1</v>
      </c>
      <c r="I676" s="8">
        <v>20</v>
      </c>
      <c r="J676" s="10"/>
      <c r="K676" s="7"/>
      <c r="L676" s="10"/>
      <c r="M676" s="7"/>
      <c r="N676" s="10"/>
    </row>
    <row r="677" spans="1:19" x14ac:dyDescent="0.25">
      <c r="A677" s="12"/>
      <c r="B677" s="16">
        <v>1</v>
      </c>
      <c r="C677" s="157" t="s">
        <v>1</v>
      </c>
      <c r="D677" s="157"/>
      <c r="E677" s="157"/>
      <c r="F677" s="13"/>
      <c r="G677" s="17"/>
      <c r="H677" s="17"/>
      <c r="I677" s="17"/>
      <c r="J677" s="18">
        <v>8.3000000000000007</v>
      </c>
      <c r="K677" s="17"/>
      <c r="L677" s="18">
        <v>166</v>
      </c>
      <c r="M677" s="19">
        <v>39.96</v>
      </c>
      <c r="N677" s="20">
        <v>5720.36</v>
      </c>
    </row>
    <row r="678" spans="1:19" ht="18" customHeight="1" x14ac:dyDescent="0.25">
      <c r="A678" s="12"/>
      <c r="B678" s="16">
        <v>2</v>
      </c>
      <c r="C678" s="157" t="s">
        <v>3</v>
      </c>
      <c r="D678" s="157"/>
      <c r="E678" s="157"/>
      <c r="F678" s="13"/>
      <c r="G678" s="17"/>
      <c r="H678" s="17"/>
      <c r="I678" s="17"/>
      <c r="J678" s="18">
        <v>131.6</v>
      </c>
      <c r="K678" s="17"/>
      <c r="L678" s="20">
        <v>2632</v>
      </c>
      <c r="M678" s="17">
        <v>14.82</v>
      </c>
      <c r="N678" s="20">
        <f>L678*M678</f>
        <v>39006.239999999998</v>
      </c>
    </row>
    <row r="679" spans="1:19" ht="19.899999999999999" customHeight="1" x14ac:dyDescent="0.25">
      <c r="A679" s="12"/>
      <c r="B679" s="16">
        <v>3</v>
      </c>
      <c r="C679" s="157" t="s">
        <v>5</v>
      </c>
      <c r="D679" s="157"/>
      <c r="E679" s="157"/>
      <c r="F679" s="13"/>
      <c r="G679" s="17"/>
      <c r="H679" s="17"/>
      <c r="I679" s="17"/>
      <c r="J679" s="18">
        <v>5.62</v>
      </c>
      <c r="K679" s="17"/>
      <c r="L679" s="18">
        <v>112.4</v>
      </c>
      <c r="M679" s="19">
        <v>39.96</v>
      </c>
      <c r="N679" s="20">
        <f>L679*M679</f>
        <v>4491.5039999999999</v>
      </c>
      <c r="S679">
        <v>1</v>
      </c>
    </row>
    <row r="680" spans="1:19" x14ac:dyDescent="0.25">
      <c r="A680" s="21"/>
      <c r="B680" s="21"/>
      <c r="C680" s="157" t="s">
        <v>8</v>
      </c>
      <c r="D680" s="157"/>
      <c r="E680" s="157"/>
      <c r="F680" s="13" t="s">
        <v>9</v>
      </c>
      <c r="G680" s="19">
        <v>0.79</v>
      </c>
      <c r="H680" s="17"/>
      <c r="I680" s="29">
        <v>15.8</v>
      </c>
      <c r="J680" s="23"/>
      <c r="K680" s="17"/>
      <c r="L680" s="23"/>
      <c r="M680" s="17"/>
      <c r="N680" s="23"/>
    </row>
    <row r="681" spans="1:19" ht="16.899999999999999" customHeight="1" x14ac:dyDescent="0.25">
      <c r="A681" s="21"/>
      <c r="B681" s="21"/>
      <c r="C681" s="157" t="s">
        <v>10</v>
      </c>
      <c r="D681" s="157"/>
      <c r="E681" s="157"/>
      <c r="F681" s="13" t="s">
        <v>9</v>
      </c>
      <c r="G681" s="19">
        <v>0.39</v>
      </c>
      <c r="H681" s="17"/>
      <c r="I681" s="29">
        <v>7.8</v>
      </c>
      <c r="J681" s="23"/>
      <c r="K681" s="17"/>
      <c r="L681" s="23"/>
      <c r="M681" s="17"/>
      <c r="N681" s="23"/>
    </row>
    <row r="682" spans="1:19" x14ac:dyDescent="0.25">
      <c r="A682" s="12"/>
      <c r="B682" s="21"/>
      <c r="C682" s="157" t="s">
        <v>11</v>
      </c>
      <c r="D682" s="157"/>
      <c r="E682" s="157"/>
      <c r="F682" s="13"/>
      <c r="G682" s="17"/>
      <c r="H682" s="17"/>
      <c r="I682" s="17"/>
      <c r="J682" s="18">
        <v>139.9</v>
      </c>
      <c r="K682" s="17"/>
      <c r="L682" s="20">
        <v>2798</v>
      </c>
      <c r="M682" s="17"/>
      <c r="N682" s="20">
        <f>N677+N678</f>
        <v>44726.6</v>
      </c>
    </row>
    <row r="683" spans="1:19" ht="19.899999999999999" customHeight="1" x14ac:dyDescent="0.25">
      <c r="A683" s="21"/>
      <c r="B683" s="21"/>
      <c r="C683" s="157" t="s">
        <v>12</v>
      </c>
      <c r="D683" s="157"/>
      <c r="E683" s="157"/>
      <c r="F683" s="13"/>
      <c r="G683" s="17"/>
      <c r="H683" s="17"/>
      <c r="I683" s="17"/>
      <c r="J683" s="23"/>
      <c r="K683" s="17"/>
      <c r="L683" s="18">
        <v>278.39999999999998</v>
      </c>
      <c r="M683" s="17"/>
      <c r="N683" s="20">
        <f>N677+N679</f>
        <v>10211.864</v>
      </c>
    </row>
    <row r="684" spans="1:19" ht="28.15" customHeight="1" x14ac:dyDescent="0.25">
      <c r="A684" s="21"/>
      <c r="B684" s="21" t="s">
        <v>132</v>
      </c>
      <c r="C684" s="157" t="s">
        <v>133</v>
      </c>
      <c r="D684" s="157"/>
      <c r="E684" s="157"/>
      <c r="F684" s="13" t="s">
        <v>15</v>
      </c>
      <c r="G684" s="24">
        <v>111</v>
      </c>
      <c r="H684" s="17"/>
      <c r="I684" s="24">
        <v>111</v>
      </c>
      <c r="J684" s="23"/>
      <c r="K684" s="17"/>
      <c r="L684" s="18">
        <v>309.02</v>
      </c>
      <c r="M684" s="17"/>
      <c r="N684" s="20">
        <f>N683*I684/100</f>
        <v>11335.169039999999</v>
      </c>
    </row>
    <row r="685" spans="1:19" x14ac:dyDescent="0.25">
      <c r="A685" s="21"/>
      <c r="B685" s="21" t="s">
        <v>134</v>
      </c>
      <c r="C685" s="157" t="s">
        <v>135</v>
      </c>
      <c r="D685" s="157"/>
      <c r="E685" s="157"/>
      <c r="F685" s="13" t="s">
        <v>15</v>
      </c>
      <c r="G685" s="24">
        <v>60</v>
      </c>
      <c r="H685" s="17"/>
      <c r="I685" s="24">
        <v>60</v>
      </c>
      <c r="J685" s="23"/>
      <c r="K685" s="17"/>
      <c r="L685" s="18">
        <v>167.04</v>
      </c>
      <c r="M685" s="17"/>
      <c r="N685" s="20">
        <f>N683*I685/100</f>
        <v>6127.1183999999994</v>
      </c>
    </row>
    <row r="686" spans="1:19" ht="14.45" customHeight="1" x14ac:dyDescent="0.25">
      <c r="A686" s="6"/>
      <c r="B686" s="5"/>
      <c r="C686" s="161" t="s">
        <v>18</v>
      </c>
      <c r="D686" s="161"/>
      <c r="E686" s="161"/>
      <c r="F686" s="6"/>
      <c r="G686" s="7"/>
      <c r="H686" s="7"/>
      <c r="I686" s="7"/>
      <c r="J686" s="10"/>
      <c r="K686" s="7"/>
      <c r="L686" s="26">
        <v>3274.06</v>
      </c>
      <c r="M686" s="17"/>
      <c r="N686" s="26">
        <f>N682+N684+N685</f>
        <v>62188.887439999999</v>
      </c>
    </row>
    <row r="687" spans="1:19" ht="58.15" customHeight="1" x14ac:dyDescent="0.25">
      <c r="A687" s="4">
        <v>69</v>
      </c>
      <c r="B687" s="5" t="s">
        <v>170</v>
      </c>
      <c r="C687" s="161" t="s">
        <v>171</v>
      </c>
      <c r="D687" s="161"/>
      <c r="E687" s="161"/>
      <c r="F687" s="6" t="s">
        <v>19</v>
      </c>
      <c r="G687" s="7">
        <v>0.27139999999999997</v>
      </c>
      <c r="H687" s="8">
        <v>1</v>
      </c>
      <c r="I687" s="9">
        <v>0.27139999999999997</v>
      </c>
      <c r="J687" s="10"/>
      <c r="K687" s="7"/>
      <c r="L687" s="10"/>
      <c r="M687" s="7"/>
      <c r="N687" s="10"/>
    </row>
    <row r="688" spans="1:19" x14ac:dyDescent="0.25">
      <c r="A688" s="12"/>
      <c r="B688" s="21" t="s">
        <v>0</v>
      </c>
      <c r="C688" s="157" t="s">
        <v>1</v>
      </c>
      <c r="D688" s="157"/>
      <c r="E688" s="157"/>
      <c r="F688" s="13"/>
      <c r="G688" s="17"/>
      <c r="H688" s="17"/>
      <c r="I688" s="17"/>
      <c r="J688" s="18">
        <v>136.63999999999999</v>
      </c>
      <c r="K688" s="17"/>
      <c r="L688" s="18">
        <v>37.08</v>
      </c>
      <c r="M688" s="19">
        <v>39.96</v>
      </c>
      <c r="N688" s="20">
        <f>L688*M688</f>
        <v>1481.7167999999999</v>
      </c>
    </row>
    <row r="689" spans="1:15" x14ac:dyDescent="0.25">
      <c r="A689" s="12"/>
      <c r="B689" s="16">
        <v>2</v>
      </c>
      <c r="C689" s="157" t="s">
        <v>3</v>
      </c>
      <c r="D689" s="157"/>
      <c r="E689" s="157"/>
      <c r="F689" s="13"/>
      <c r="G689" s="17"/>
      <c r="H689" s="17"/>
      <c r="I689" s="17"/>
      <c r="J689" s="18">
        <v>40.130000000000003</v>
      </c>
      <c r="K689" s="17"/>
      <c r="L689" s="18">
        <v>10.89</v>
      </c>
      <c r="M689" s="17">
        <v>14.82</v>
      </c>
      <c r="N689" s="20">
        <f t="shared" ref="N689:N691" si="13">L689*M689</f>
        <v>161.38980000000001</v>
      </c>
    </row>
    <row r="690" spans="1:15" x14ac:dyDescent="0.25">
      <c r="A690" s="12"/>
      <c r="B690" s="16">
        <v>3</v>
      </c>
      <c r="C690" s="157" t="s">
        <v>5</v>
      </c>
      <c r="D690" s="157"/>
      <c r="E690" s="157"/>
      <c r="F690" s="13"/>
      <c r="G690" s="17"/>
      <c r="H690" s="17"/>
      <c r="I690" s="17"/>
      <c r="J690" s="18">
        <v>6.84</v>
      </c>
      <c r="K690" s="17"/>
      <c r="L690" s="18">
        <v>1.86</v>
      </c>
      <c r="M690" s="19">
        <v>39.96</v>
      </c>
      <c r="N690" s="20">
        <f t="shared" si="13"/>
        <v>74.325600000000009</v>
      </c>
    </row>
    <row r="691" spans="1:15" x14ac:dyDescent="0.25">
      <c r="A691" s="12"/>
      <c r="B691" s="16">
        <v>4</v>
      </c>
      <c r="C691" s="157" t="s">
        <v>7</v>
      </c>
      <c r="D691" s="157"/>
      <c r="E691" s="157"/>
      <c r="F691" s="13"/>
      <c r="G691" s="17"/>
      <c r="H691" s="17"/>
      <c r="I691" s="17"/>
      <c r="J691" s="18">
        <v>298.82</v>
      </c>
      <c r="K691" s="17"/>
      <c r="L691" s="18">
        <v>81.099999999999994</v>
      </c>
      <c r="M691" s="17">
        <v>11.36</v>
      </c>
      <c r="N691" s="20">
        <f t="shared" si="13"/>
        <v>921.29599999999994</v>
      </c>
    </row>
    <row r="692" spans="1:15" x14ac:dyDescent="0.25">
      <c r="A692" s="21"/>
      <c r="B692" s="21"/>
      <c r="C692" s="157" t="s">
        <v>8</v>
      </c>
      <c r="D692" s="157"/>
      <c r="E692" s="157"/>
      <c r="F692" s="13" t="s">
        <v>9</v>
      </c>
      <c r="G692" s="24">
        <v>14</v>
      </c>
      <c r="H692" s="17"/>
      <c r="I692" s="30">
        <v>3.7995999999999999</v>
      </c>
      <c r="J692" s="23"/>
      <c r="K692" s="17"/>
      <c r="L692" s="23"/>
      <c r="M692" s="17"/>
      <c r="N692" s="23"/>
    </row>
    <row r="693" spans="1:15" ht="13.9" customHeight="1" x14ac:dyDescent="0.25">
      <c r="A693" s="21"/>
      <c r="B693" s="21"/>
      <c r="C693" s="157" t="s">
        <v>10</v>
      </c>
      <c r="D693" s="157"/>
      <c r="E693" s="157"/>
      <c r="F693" s="13" t="s">
        <v>9</v>
      </c>
      <c r="G693" s="19">
        <v>0.59</v>
      </c>
      <c r="H693" s="17"/>
      <c r="I693" s="22">
        <v>0.16012599999999999</v>
      </c>
      <c r="J693" s="23"/>
      <c r="K693" s="17"/>
      <c r="L693" s="23"/>
      <c r="M693" s="17"/>
      <c r="N693" s="23"/>
    </row>
    <row r="694" spans="1:15" ht="27.6" customHeight="1" x14ac:dyDescent="0.25">
      <c r="A694" s="12"/>
      <c r="B694" s="21"/>
      <c r="C694" s="157" t="s">
        <v>11</v>
      </c>
      <c r="D694" s="157"/>
      <c r="E694" s="157"/>
      <c r="F694" s="13"/>
      <c r="G694" s="17"/>
      <c r="H694" s="17"/>
      <c r="I694" s="17"/>
      <c r="J694" s="18">
        <v>475.59</v>
      </c>
      <c r="K694" s="17"/>
      <c r="L694" s="18">
        <v>129.07</v>
      </c>
      <c r="M694" s="17"/>
      <c r="N694" s="20">
        <f>N688+N689+N691</f>
        <v>2564.4025999999999</v>
      </c>
    </row>
    <row r="695" spans="1:15" ht="30.6" customHeight="1" x14ac:dyDescent="0.25">
      <c r="A695" s="21"/>
      <c r="B695" s="21"/>
      <c r="C695" s="157" t="s">
        <v>12</v>
      </c>
      <c r="D695" s="157"/>
      <c r="E695" s="157"/>
      <c r="F695" s="13"/>
      <c r="G695" s="17"/>
      <c r="H695" s="17"/>
      <c r="I695" s="17"/>
      <c r="J695" s="23"/>
      <c r="K695" s="17"/>
      <c r="L695" s="18">
        <v>38.94</v>
      </c>
      <c r="M695" s="17"/>
      <c r="N695" s="20">
        <f>N688+N690</f>
        <v>1556.0423999999998</v>
      </c>
    </row>
    <row r="696" spans="1:15" x14ac:dyDescent="0.25">
      <c r="A696" s="21"/>
      <c r="B696" s="21" t="s">
        <v>172</v>
      </c>
      <c r="C696" s="157" t="s">
        <v>173</v>
      </c>
      <c r="D696" s="157"/>
      <c r="E696" s="157"/>
      <c r="F696" s="13" t="s">
        <v>15</v>
      </c>
      <c r="G696" s="24">
        <v>97</v>
      </c>
      <c r="H696" s="17"/>
      <c r="I696" s="24">
        <v>97</v>
      </c>
      <c r="J696" s="23"/>
      <c r="K696" s="17"/>
      <c r="L696" s="18">
        <v>37.770000000000003</v>
      </c>
      <c r="M696" s="17"/>
      <c r="N696" s="20">
        <f>N695*I696/100</f>
        <v>1509.3611279999998</v>
      </c>
    </row>
    <row r="697" spans="1:15" x14ac:dyDescent="0.25">
      <c r="A697" s="21"/>
      <c r="B697" s="21" t="s">
        <v>174</v>
      </c>
      <c r="C697" s="157" t="s">
        <v>175</v>
      </c>
      <c r="D697" s="157"/>
      <c r="E697" s="157"/>
      <c r="F697" s="13" t="s">
        <v>15</v>
      </c>
      <c r="G697" s="24">
        <v>55</v>
      </c>
      <c r="H697" s="17"/>
      <c r="I697" s="24">
        <v>55</v>
      </c>
      <c r="J697" s="23"/>
      <c r="K697" s="17"/>
      <c r="L697" s="18">
        <v>21.42</v>
      </c>
      <c r="M697" s="17"/>
      <c r="N697" s="18">
        <f>N695*I697/100</f>
        <v>855.82331999999997</v>
      </c>
    </row>
    <row r="698" spans="1:15" x14ac:dyDescent="0.25">
      <c r="A698" s="6"/>
      <c r="B698" s="5"/>
      <c r="C698" s="161" t="s">
        <v>18</v>
      </c>
      <c r="D698" s="161"/>
      <c r="E698" s="161"/>
      <c r="F698" s="6"/>
      <c r="G698" s="7"/>
      <c r="H698" s="7"/>
      <c r="I698" s="7"/>
      <c r="J698" s="10"/>
      <c r="K698" s="7"/>
      <c r="L698" s="32">
        <v>188.26</v>
      </c>
      <c r="M698" s="17"/>
      <c r="N698" s="26">
        <f>N694+N696+N697</f>
        <v>4929.5870479999994</v>
      </c>
    </row>
    <row r="699" spans="1:15" ht="54.6" customHeight="1" x14ac:dyDescent="0.25">
      <c r="A699" s="6" t="s">
        <v>292</v>
      </c>
      <c r="B699" s="138" t="s">
        <v>318</v>
      </c>
      <c r="C699" s="161" t="s">
        <v>319</v>
      </c>
      <c r="D699" s="161"/>
      <c r="E699" s="161"/>
      <c r="F699" s="6" t="s">
        <v>19</v>
      </c>
      <c r="G699" s="7">
        <v>0.29311199999999998</v>
      </c>
      <c r="H699" s="8">
        <v>1</v>
      </c>
      <c r="I699" s="39">
        <v>0.29311199999999998</v>
      </c>
      <c r="J699" s="32">
        <v>542.39</v>
      </c>
      <c r="K699" s="7"/>
      <c r="L699" s="32">
        <v>158.97999999999999</v>
      </c>
      <c r="M699" s="7">
        <v>11.36</v>
      </c>
      <c r="N699" s="47">
        <f>L699*M699</f>
        <v>1806.0127999999997</v>
      </c>
    </row>
    <row r="700" spans="1:15" ht="18" customHeight="1" x14ac:dyDescent="0.25">
      <c r="A700" s="6"/>
      <c r="B700" s="138"/>
      <c r="C700" s="157" t="s">
        <v>320</v>
      </c>
      <c r="D700" s="157"/>
      <c r="E700" s="157"/>
      <c r="F700" s="157"/>
      <c r="G700" s="157"/>
      <c r="H700" s="157"/>
      <c r="I700" s="157"/>
      <c r="J700" s="157"/>
      <c r="K700" s="157"/>
      <c r="L700" s="157"/>
      <c r="M700" s="157"/>
      <c r="N700" s="157"/>
    </row>
    <row r="701" spans="1:15" x14ac:dyDescent="0.25">
      <c r="A701" s="6"/>
      <c r="B701" s="138"/>
      <c r="C701" s="161" t="s">
        <v>18</v>
      </c>
      <c r="D701" s="161"/>
      <c r="E701" s="161"/>
      <c r="F701" s="6"/>
      <c r="G701" s="7"/>
      <c r="H701" s="7"/>
      <c r="I701" s="7"/>
      <c r="J701" s="10"/>
      <c r="K701" s="7"/>
      <c r="L701" s="32">
        <v>158.97999999999999</v>
      </c>
      <c r="M701" s="17"/>
      <c r="N701" s="47">
        <f>N699</f>
        <v>1806.0127999999997</v>
      </c>
      <c r="O701" s="91"/>
    </row>
    <row r="702" spans="1:15" x14ac:dyDescent="0.25">
      <c r="A702" s="34"/>
      <c r="B702" s="35"/>
      <c r="C702" s="161" t="s">
        <v>214</v>
      </c>
      <c r="D702" s="161"/>
      <c r="E702" s="161"/>
      <c r="F702" s="161"/>
      <c r="G702" s="161"/>
      <c r="H702" s="161"/>
      <c r="I702" s="161"/>
      <c r="J702" s="161"/>
      <c r="K702" s="161"/>
      <c r="L702" s="36"/>
      <c r="M702" s="37"/>
      <c r="N702" s="142">
        <f>N701+N698+N686+N675+N664+N661+N658+N645+N642+N639+N626+N614+N600+N597+N586+N583+N572+N559+N546+N533+N521+N508</f>
        <v>230196.04135197744</v>
      </c>
      <c r="O702" s="72"/>
    </row>
    <row r="703" spans="1:15" ht="15.75" x14ac:dyDescent="0.25">
      <c r="A703" s="167" t="s">
        <v>215</v>
      </c>
      <c r="B703" s="168"/>
      <c r="C703" s="168"/>
      <c r="D703" s="168"/>
      <c r="E703" s="168"/>
      <c r="F703" s="168"/>
      <c r="G703" s="168"/>
      <c r="H703" s="168"/>
      <c r="I703" s="168"/>
      <c r="J703" s="168"/>
      <c r="K703" s="168"/>
      <c r="L703" s="168"/>
      <c r="M703" s="168"/>
      <c r="N703" s="169"/>
    </row>
    <row r="704" spans="1:15" ht="28.5" x14ac:dyDescent="0.25">
      <c r="A704" s="6" t="s">
        <v>354</v>
      </c>
      <c r="B704" s="5" t="s">
        <v>34</v>
      </c>
      <c r="C704" s="161" t="s">
        <v>208</v>
      </c>
      <c r="D704" s="161"/>
      <c r="E704" s="161"/>
      <c r="F704" s="6" t="s">
        <v>36</v>
      </c>
      <c r="G704" s="7">
        <v>0.02</v>
      </c>
      <c r="H704" s="8">
        <v>1</v>
      </c>
      <c r="I704" s="33">
        <v>0.02</v>
      </c>
      <c r="J704" s="10"/>
      <c r="K704" s="7"/>
      <c r="L704" s="10"/>
      <c r="M704" s="7"/>
      <c r="N704" s="10"/>
    </row>
    <row r="705" spans="1:14" x14ac:dyDescent="0.25">
      <c r="A705" s="13"/>
      <c r="B705" s="14"/>
      <c r="C705" s="157" t="s">
        <v>150</v>
      </c>
      <c r="D705" s="157"/>
      <c r="E705" s="157"/>
      <c r="F705" s="157"/>
      <c r="G705" s="157"/>
      <c r="H705" s="157"/>
      <c r="I705" s="157"/>
      <c r="J705" s="157"/>
      <c r="K705" s="157"/>
      <c r="L705" s="157"/>
      <c r="M705" s="157"/>
      <c r="N705" s="157"/>
    </row>
    <row r="706" spans="1:14" x14ac:dyDescent="0.25">
      <c r="A706" s="12"/>
      <c r="B706" s="21" t="s">
        <v>0</v>
      </c>
      <c r="C706" s="157" t="s">
        <v>1</v>
      </c>
      <c r="D706" s="157"/>
      <c r="E706" s="157"/>
      <c r="F706" s="13"/>
      <c r="G706" s="17"/>
      <c r="H706" s="17"/>
      <c r="I706" s="17"/>
      <c r="J706" s="18">
        <v>934.08</v>
      </c>
      <c r="K706" s="17">
        <v>0.8</v>
      </c>
      <c r="L706" s="18">
        <f>I704*J706*K706</f>
        <v>14.94528</v>
      </c>
      <c r="M706" s="19">
        <v>39.96</v>
      </c>
      <c r="N706" s="18">
        <f>L706*M706</f>
        <v>597.21338880000008</v>
      </c>
    </row>
    <row r="707" spans="1:14" x14ac:dyDescent="0.25">
      <c r="A707" s="12"/>
      <c r="B707" s="21" t="s">
        <v>2</v>
      </c>
      <c r="C707" s="157" t="s">
        <v>3</v>
      </c>
      <c r="D707" s="157"/>
      <c r="E707" s="157"/>
      <c r="F707" s="13"/>
      <c r="G707" s="17"/>
      <c r="H707" s="17"/>
      <c r="I707" s="17"/>
      <c r="J707" s="20">
        <v>5644.81</v>
      </c>
      <c r="K707" s="17">
        <v>0.8</v>
      </c>
      <c r="L707" s="18">
        <f>I704*J707*K707</f>
        <v>90.316960000000009</v>
      </c>
      <c r="M707" s="17">
        <v>14.82</v>
      </c>
      <c r="N707" s="18">
        <f t="shared" ref="N707:N708" si="14">L707*M707</f>
        <v>1338.4973472000001</v>
      </c>
    </row>
    <row r="708" spans="1:14" x14ac:dyDescent="0.25">
      <c r="A708" s="12"/>
      <c r="B708" s="21" t="s">
        <v>4</v>
      </c>
      <c r="C708" s="157" t="s">
        <v>5</v>
      </c>
      <c r="D708" s="157"/>
      <c r="E708" s="157"/>
      <c r="F708" s="13"/>
      <c r="G708" s="17"/>
      <c r="H708" s="17"/>
      <c r="I708" s="17"/>
      <c r="J708" s="18">
        <v>786.51</v>
      </c>
      <c r="K708" s="17">
        <v>0.8</v>
      </c>
      <c r="L708" s="18">
        <f>I704*J708*K708</f>
        <v>12.584160000000001</v>
      </c>
      <c r="M708" s="19">
        <v>39.96</v>
      </c>
      <c r="N708" s="18">
        <f t="shared" si="14"/>
        <v>502.86303360000005</v>
      </c>
    </row>
    <row r="709" spans="1:14" x14ac:dyDescent="0.25">
      <c r="A709" s="12"/>
      <c r="B709" s="21" t="s">
        <v>6</v>
      </c>
      <c r="C709" s="157" t="s">
        <v>7</v>
      </c>
      <c r="D709" s="157"/>
      <c r="E709" s="157"/>
      <c r="F709" s="13"/>
      <c r="G709" s="17"/>
      <c r="H709" s="17"/>
      <c r="I709" s="17"/>
      <c r="J709" s="18">
        <v>247.81</v>
      </c>
      <c r="K709" s="17">
        <v>0</v>
      </c>
      <c r="L709" s="18">
        <v>0</v>
      </c>
      <c r="M709" s="17">
        <v>0</v>
      </c>
      <c r="N709" s="18">
        <v>0</v>
      </c>
    </row>
    <row r="710" spans="1:14" x14ac:dyDescent="0.25">
      <c r="A710" s="21"/>
      <c r="B710" s="21"/>
      <c r="C710" s="157" t="s">
        <v>8</v>
      </c>
      <c r="D710" s="157"/>
      <c r="E710" s="157"/>
      <c r="F710" s="13" t="s">
        <v>9</v>
      </c>
      <c r="G710" s="19">
        <v>99.37</v>
      </c>
      <c r="H710" s="17"/>
      <c r="I710" s="30">
        <v>1.9874000000000001</v>
      </c>
      <c r="J710" s="23"/>
      <c r="K710" s="17"/>
      <c r="L710" s="23"/>
      <c r="M710" s="17"/>
      <c r="N710" s="23"/>
    </row>
    <row r="711" spans="1:14" x14ac:dyDescent="0.25">
      <c r="A711" s="21"/>
      <c r="B711" s="21"/>
      <c r="C711" s="157" t="s">
        <v>10</v>
      </c>
      <c r="D711" s="157"/>
      <c r="E711" s="157"/>
      <c r="F711" s="13" t="s">
        <v>9</v>
      </c>
      <c r="G711" s="19">
        <v>58.26</v>
      </c>
      <c r="H711" s="17"/>
      <c r="I711" s="30">
        <v>1.1652</v>
      </c>
      <c r="J711" s="23"/>
      <c r="K711" s="17"/>
      <c r="L711" s="23"/>
      <c r="M711" s="17"/>
      <c r="N711" s="23"/>
    </row>
    <row r="712" spans="1:14" x14ac:dyDescent="0.25">
      <c r="A712" s="12"/>
      <c r="B712" s="21"/>
      <c r="C712" s="157" t="s">
        <v>11</v>
      </c>
      <c r="D712" s="157"/>
      <c r="E712" s="157"/>
      <c r="F712" s="13"/>
      <c r="G712" s="17"/>
      <c r="H712" s="17"/>
      <c r="I712" s="17"/>
      <c r="J712" s="20">
        <v>6826.7</v>
      </c>
      <c r="K712" s="17"/>
      <c r="L712" s="18">
        <f>L706+L707+L709</f>
        <v>105.26224000000001</v>
      </c>
      <c r="M712" s="17"/>
      <c r="N712" s="18">
        <f>N706+N707+N709</f>
        <v>1935.7107360000002</v>
      </c>
    </row>
    <row r="713" spans="1:14" x14ac:dyDescent="0.25">
      <c r="A713" s="21"/>
      <c r="B713" s="21"/>
      <c r="C713" s="157" t="s">
        <v>12</v>
      </c>
      <c r="D713" s="157"/>
      <c r="E713" s="157"/>
      <c r="F713" s="13"/>
      <c r="G713" s="17"/>
      <c r="H713" s="17"/>
      <c r="I713" s="17"/>
      <c r="J713" s="23"/>
      <c r="K713" s="17"/>
      <c r="L713" s="18">
        <f>L706+L708</f>
        <v>27.529440000000001</v>
      </c>
      <c r="M713" s="17"/>
      <c r="N713" s="20">
        <f>N706+N708</f>
        <v>1100.0764224000002</v>
      </c>
    </row>
    <row r="714" spans="1:14" x14ac:dyDescent="0.25">
      <c r="A714" s="21"/>
      <c r="B714" s="21" t="s">
        <v>37</v>
      </c>
      <c r="C714" s="157" t="s">
        <v>38</v>
      </c>
      <c r="D714" s="157"/>
      <c r="E714" s="157"/>
      <c r="F714" s="13" t="s">
        <v>15</v>
      </c>
      <c r="G714" s="24">
        <v>110</v>
      </c>
      <c r="H714" s="17"/>
      <c r="I714" s="24">
        <v>110</v>
      </c>
      <c r="J714" s="23"/>
      <c r="K714" s="17"/>
      <c r="L714" s="18">
        <f>L713*I714/100</f>
        <v>30.282384</v>
      </c>
      <c r="M714" s="17"/>
      <c r="N714" s="20">
        <f>N713*I714/100</f>
        <v>1210.0840646400002</v>
      </c>
    </row>
    <row r="715" spans="1:14" x14ac:dyDescent="0.25">
      <c r="A715" s="21"/>
      <c r="B715" s="21" t="s">
        <v>39</v>
      </c>
      <c r="C715" s="157" t="s">
        <v>40</v>
      </c>
      <c r="D715" s="157"/>
      <c r="E715" s="157"/>
      <c r="F715" s="13" t="s">
        <v>15</v>
      </c>
      <c r="G715" s="24">
        <v>73</v>
      </c>
      <c r="H715" s="17"/>
      <c r="I715" s="24">
        <v>73</v>
      </c>
      <c r="J715" s="23"/>
      <c r="K715" s="17"/>
      <c r="L715" s="18">
        <f>L712*I715/100</f>
        <v>76.841435200000006</v>
      </c>
      <c r="M715" s="17"/>
      <c r="N715" s="18">
        <f>N713*I715/100</f>
        <v>803.05578835200004</v>
      </c>
    </row>
    <row r="716" spans="1:14" x14ac:dyDescent="0.25">
      <c r="A716" s="6"/>
      <c r="B716" s="5"/>
      <c r="C716" s="161" t="s">
        <v>18</v>
      </c>
      <c r="D716" s="161"/>
      <c r="E716" s="161"/>
      <c r="F716" s="6"/>
      <c r="G716" s="7"/>
      <c r="H716" s="7"/>
      <c r="I716" s="7"/>
      <c r="J716" s="10"/>
      <c r="K716" s="7"/>
      <c r="L716" s="32">
        <f>L712+L714+L715</f>
        <v>212.38605920000001</v>
      </c>
      <c r="M716" s="17"/>
      <c r="N716" s="47">
        <f>N712+N714+N715</f>
        <v>3948.8505889920002</v>
      </c>
    </row>
    <row r="717" spans="1:14" x14ac:dyDescent="0.25">
      <c r="A717" s="6"/>
      <c r="B717" s="186" t="s">
        <v>258</v>
      </c>
      <c r="C717" s="159"/>
      <c r="D717" s="160"/>
      <c r="E717" s="85"/>
      <c r="F717" s="6"/>
      <c r="G717" s="7"/>
      <c r="H717" s="7"/>
      <c r="I717" s="7"/>
      <c r="J717" s="10"/>
      <c r="K717" s="7"/>
      <c r="L717" s="32"/>
      <c r="M717" s="17"/>
      <c r="N717" s="47"/>
    </row>
    <row r="718" spans="1:14" ht="28.5" x14ac:dyDescent="0.25">
      <c r="A718" s="4">
        <v>72</v>
      </c>
      <c r="B718" s="85" t="s">
        <v>225</v>
      </c>
      <c r="C718" s="161" t="s">
        <v>333</v>
      </c>
      <c r="D718" s="161"/>
      <c r="E718" s="161"/>
      <c r="F718" s="6" t="s">
        <v>226</v>
      </c>
      <c r="G718" s="7">
        <v>0.22500000000000001</v>
      </c>
      <c r="H718" s="24">
        <v>1</v>
      </c>
      <c r="I718" s="27">
        <v>0.22500000000000001</v>
      </c>
      <c r="J718" s="10"/>
      <c r="K718" s="7"/>
      <c r="L718" s="10"/>
      <c r="M718" s="7"/>
      <c r="N718" s="26"/>
    </row>
    <row r="719" spans="1:14" x14ac:dyDescent="0.25">
      <c r="A719" s="13"/>
      <c r="B719" s="84"/>
      <c r="C719" s="157" t="s">
        <v>281</v>
      </c>
      <c r="D719" s="157"/>
      <c r="E719" s="157"/>
      <c r="F719" s="157"/>
      <c r="G719" s="157"/>
      <c r="H719" s="157"/>
      <c r="I719" s="157"/>
      <c r="J719" s="157"/>
      <c r="K719" s="157"/>
      <c r="L719" s="157"/>
      <c r="M719" s="157"/>
      <c r="N719" s="157"/>
    </row>
    <row r="720" spans="1:14" x14ac:dyDescent="0.25">
      <c r="A720" s="86"/>
      <c r="B720" s="21" t="s">
        <v>0</v>
      </c>
      <c r="C720" s="157" t="s">
        <v>1</v>
      </c>
      <c r="D720" s="157"/>
      <c r="E720" s="157"/>
      <c r="F720" s="13"/>
      <c r="G720" s="17"/>
      <c r="H720" s="17"/>
      <c r="I720" s="17"/>
      <c r="J720" s="18">
        <v>774.36</v>
      </c>
      <c r="K720" s="17">
        <v>0.8</v>
      </c>
      <c r="L720" s="18">
        <f>I718*J720*K720</f>
        <v>139.38480000000001</v>
      </c>
      <c r="M720" s="19">
        <v>39.96</v>
      </c>
      <c r="N720" s="20">
        <f>L720*M720</f>
        <v>5569.816608000001</v>
      </c>
    </row>
    <row r="721" spans="1:14" x14ac:dyDescent="0.25">
      <c r="A721" s="86"/>
      <c r="B721" s="21" t="s">
        <v>2</v>
      </c>
      <c r="C721" s="157" t="s">
        <v>3</v>
      </c>
      <c r="D721" s="157"/>
      <c r="E721" s="157"/>
      <c r="F721" s="13"/>
      <c r="G721" s="17"/>
      <c r="H721" s="17"/>
      <c r="I721" s="17"/>
      <c r="J721" s="18">
        <v>821.12</v>
      </c>
      <c r="K721" s="17">
        <v>0.8</v>
      </c>
      <c r="L721" s="18">
        <f>I718*J721*K721</f>
        <v>147.80160000000001</v>
      </c>
      <c r="M721" s="17">
        <v>14.82</v>
      </c>
      <c r="N721" s="20">
        <f>L721*M721</f>
        <v>2190.4197120000003</v>
      </c>
    </row>
    <row r="722" spans="1:14" x14ac:dyDescent="0.25">
      <c r="A722" s="86"/>
      <c r="B722" s="21" t="s">
        <v>4</v>
      </c>
      <c r="C722" s="157" t="s">
        <v>5</v>
      </c>
      <c r="D722" s="157"/>
      <c r="E722" s="157"/>
      <c r="F722" s="13"/>
      <c r="G722" s="17"/>
      <c r="H722" s="17"/>
      <c r="I722" s="17"/>
      <c r="J722" s="18">
        <v>124.95</v>
      </c>
      <c r="K722" s="17">
        <v>0.8</v>
      </c>
      <c r="L722" s="18">
        <f>I718*J722*K722</f>
        <v>22.491</v>
      </c>
      <c r="M722" s="19">
        <v>39.96</v>
      </c>
      <c r="N722" s="20">
        <f>L722*M722</f>
        <v>898.74036000000001</v>
      </c>
    </row>
    <row r="723" spans="1:14" x14ac:dyDescent="0.25">
      <c r="A723" s="86"/>
      <c r="B723" s="21" t="s">
        <v>6</v>
      </c>
      <c r="C723" s="157" t="s">
        <v>7</v>
      </c>
      <c r="D723" s="157"/>
      <c r="E723" s="157"/>
      <c r="F723" s="13"/>
      <c r="G723" s="17"/>
      <c r="H723" s="17"/>
      <c r="I723" s="17"/>
      <c r="J723" s="20">
        <v>6631.87</v>
      </c>
      <c r="K723" s="17">
        <v>0</v>
      </c>
      <c r="L723" s="20">
        <f>I718*J723*0</f>
        <v>0</v>
      </c>
      <c r="M723" s="17">
        <v>11.36</v>
      </c>
      <c r="N723" s="20">
        <f>L723*M723</f>
        <v>0</v>
      </c>
    </row>
    <row r="724" spans="1:14" x14ac:dyDescent="0.25">
      <c r="A724" s="21"/>
      <c r="B724" s="21"/>
      <c r="C724" s="157" t="s">
        <v>8</v>
      </c>
      <c r="D724" s="157"/>
      <c r="E724" s="157"/>
      <c r="F724" s="13" t="s">
        <v>9</v>
      </c>
      <c r="G724" s="29">
        <v>88.6</v>
      </c>
      <c r="H724" s="17"/>
      <c r="I724" s="30">
        <v>23.833400000000001</v>
      </c>
      <c r="J724" s="23"/>
      <c r="K724" s="17"/>
      <c r="L724" s="23"/>
      <c r="M724" s="17"/>
      <c r="N724" s="23"/>
    </row>
    <row r="725" spans="1:14" x14ac:dyDescent="0.25">
      <c r="A725" s="21"/>
      <c r="B725" s="21"/>
      <c r="C725" s="157" t="s">
        <v>10</v>
      </c>
      <c r="D725" s="157"/>
      <c r="E725" s="157"/>
      <c r="F725" s="13" t="s">
        <v>9</v>
      </c>
      <c r="G725" s="19">
        <v>10.34</v>
      </c>
      <c r="H725" s="17"/>
      <c r="I725" s="31">
        <v>2.78146</v>
      </c>
      <c r="J725" s="23"/>
      <c r="K725" s="17"/>
      <c r="L725" s="23"/>
      <c r="M725" s="17"/>
      <c r="N725" s="23"/>
    </row>
    <row r="726" spans="1:14" x14ac:dyDescent="0.25">
      <c r="A726" s="86"/>
      <c r="B726" s="21"/>
      <c r="C726" s="157" t="s">
        <v>11</v>
      </c>
      <c r="D726" s="157"/>
      <c r="E726" s="157"/>
      <c r="F726" s="13"/>
      <c r="G726" s="17"/>
      <c r="H726" s="17"/>
      <c r="I726" s="17"/>
      <c r="J726" s="20">
        <v>8227.35</v>
      </c>
      <c r="K726" s="17"/>
      <c r="L726" s="20">
        <v>2213.15</v>
      </c>
      <c r="M726" s="17"/>
      <c r="N726" s="20">
        <f>N720+N721+N723</f>
        <v>7760.2363200000018</v>
      </c>
    </row>
    <row r="727" spans="1:14" x14ac:dyDescent="0.25">
      <c r="A727" s="21"/>
      <c r="B727" s="21"/>
      <c r="C727" s="157" t="s">
        <v>12</v>
      </c>
      <c r="D727" s="157"/>
      <c r="E727" s="157"/>
      <c r="F727" s="13"/>
      <c r="G727" s="17"/>
      <c r="H727" s="17"/>
      <c r="I727" s="17"/>
      <c r="J727" s="23"/>
      <c r="K727" s="17"/>
      <c r="L727" s="18">
        <v>241.91</v>
      </c>
      <c r="M727" s="17"/>
      <c r="N727" s="20">
        <f>N720+N722</f>
        <v>6468.5569680000008</v>
      </c>
    </row>
    <row r="728" spans="1:14" x14ac:dyDescent="0.25">
      <c r="A728" s="21"/>
      <c r="B728" s="21" t="s">
        <v>104</v>
      </c>
      <c r="C728" s="157" t="s">
        <v>105</v>
      </c>
      <c r="D728" s="157"/>
      <c r="E728" s="157"/>
      <c r="F728" s="13" t="s">
        <v>15</v>
      </c>
      <c r="G728" s="24">
        <v>117</v>
      </c>
      <c r="H728" s="17"/>
      <c r="I728" s="24">
        <v>117</v>
      </c>
      <c r="J728" s="23"/>
      <c r="K728" s="17"/>
      <c r="L728" s="18">
        <v>283.02999999999997</v>
      </c>
      <c r="M728" s="17"/>
      <c r="N728" s="20">
        <f>N727*I728/100</f>
        <v>7568.2116525600013</v>
      </c>
    </row>
    <row r="729" spans="1:14" ht="17.45" customHeight="1" x14ac:dyDescent="0.25">
      <c r="A729" s="21"/>
      <c r="B729" s="21" t="s">
        <v>106</v>
      </c>
      <c r="C729" s="157" t="s">
        <v>107</v>
      </c>
      <c r="D729" s="157"/>
      <c r="E729" s="157"/>
      <c r="F729" s="13" t="s">
        <v>15</v>
      </c>
      <c r="G729" s="24">
        <v>74</v>
      </c>
      <c r="H729" s="17"/>
      <c r="I729" s="24">
        <v>74</v>
      </c>
      <c r="J729" s="23"/>
      <c r="K729" s="17"/>
      <c r="L729" s="18">
        <v>179.01</v>
      </c>
      <c r="M729" s="17"/>
      <c r="N729" s="20">
        <f>N727*I729/100</f>
        <v>4786.7321563200003</v>
      </c>
    </row>
    <row r="730" spans="1:14" x14ac:dyDescent="0.25">
      <c r="A730" s="6"/>
      <c r="B730" s="85"/>
      <c r="C730" s="161" t="s">
        <v>18</v>
      </c>
      <c r="D730" s="161"/>
      <c r="E730" s="161"/>
      <c r="F730" s="6"/>
      <c r="G730" s="7"/>
      <c r="H730" s="7"/>
      <c r="I730" s="7"/>
      <c r="J730" s="10"/>
      <c r="K730" s="7"/>
      <c r="L730" s="26">
        <v>2675.19</v>
      </c>
      <c r="M730" s="17"/>
      <c r="N730" s="26">
        <f>N726+N728+N729</f>
        <v>20115.180128880005</v>
      </c>
    </row>
    <row r="731" spans="1:14" x14ac:dyDescent="0.25">
      <c r="A731" s="6"/>
      <c r="B731" s="158" t="s">
        <v>280</v>
      </c>
      <c r="C731" s="159"/>
      <c r="D731" s="160"/>
      <c r="E731" s="85"/>
      <c r="F731" s="6"/>
      <c r="G731" s="7"/>
      <c r="H731" s="7"/>
      <c r="I731" s="7"/>
      <c r="J731" s="10"/>
      <c r="K731" s="7"/>
      <c r="L731" s="32"/>
      <c r="M731" s="17"/>
      <c r="N731" s="47"/>
    </row>
    <row r="732" spans="1:14" ht="28.5" x14ac:dyDescent="0.25">
      <c r="A732" s="6" t="s">
        <v>355</v>
      </c>
      <c r="B732" s="87" t="s">
        <v>225</v>
      </c>
      <c r="C732" s="161" t="s">
        <v>236</v>
      </c>
      <c r="D732" s="161"/>
      <c r="E732" s="161"/>
      <c r="F732" s="6" t="s">
        <v>226</v>
      </c>
      <c r="G732" s="7">
        <v>0.26900000000000002</v>
      </c>
      <c r="H732" s="24">
        <v>1</v>
      </c>
      <c r="I732" s="27">
        <v>0.26900000000000002</v>
      </c>
      <c r="J732" s="10"/>
      <c r="K732" s="7"/>
      <c r="L732" s="10"/>
      <c r="M732" s="7"/>
      <c r="N732" s="26"/>
    </row>
    <row r="733" spans="1:14" x14ac:dyDescent="0.25">
      <c r="A733" s="13"/>
      <c r="B733" s="88"/>
      <c r="C733" s="157" t="s">
        <v>260</v>
      </c>
      <c r="D733" s="157"/>
      <c r="E733" s="157"/>
      <c r="F733" s="157"/>
      <c r="G733" s="157"/>
      <c r="H733" s="157"/>
      <c r="I733" s="157"/>
      <c r="J733" s="157"/>
      <c r="K733" s="157"/>
      <c r="L733" s="157"/>
      <c r="M733" s="157"/>
      <c r="N733" s="157"/>
    </row>
    <row r="734" spans="1:14" x14ac:dyDescent="0.25">
      <c r="A734" s="89"/>
      <c r="B734" s="21" t="s">
        <v>0</v>
      </c>
      <c r="C734" s="157" t="s">
        <v>1</v>
      </c>
      <c r="D734" s="157"/>
      <c r="E734" s="157"/>
      <c r="F734" s="13"/>
      <c r="G734" s="17"/>
      <c r="H734" s="17"/>
      <c r="I734" s="17"/>
      <c r="J734" s="18">
        <v>774.36</v>
      </c>
      <c r="K734" s="17"/>
      <c r="L734" s="18">
        <f>I732*J734</f>
        <v>208.30284</v>
      </c>
      <c r="M734" s="19">
        <v>39.96</v>
      </c>
      <c r="N734" s="20">
        <f>L734*M734</f>
        <v>8323.7814864000011</v>
      </c>
    </row>
    <row r="735" spans="1:14" ht="13.9" customHeight="1" x14ac:dyDescent="0.25">
      <c r="A735" s="89"/>
      <c r="B735" s="21" t="s">
        <v>2</v>
      </c>
      <c r="C735" s="157" t="s">
        <v>3</v>
      </c>
      <c r="D735" s="157"/>
      <c r="E735" s="157"/>
      <c r="F735" s="13"/>
      <c r="G735" s="17"/>
      <c r="H735" s="17"/>
      <c r="I735" s="17"/>
      <c r="J735" s="18">
        <v>821.12</v>
      </c>
      <c r="K735" s="17"/>
      <c r="L735" s="18">
        <f>I732*J735</f>
        <v>220.88128</v>
      </c>
      <c r="M735" s="19">
        <v>12.49</v>
      </c>
      <c r="N735" s="20">
        <f>L735*M735</f>
        <v>2758.8071872</v>
      </c>
    </row>
    <row r="736" spans="1:14" ht="27.6" customHeight="1" x14ac:dyDescent="0.25">
      <c r="A736" s="89"/>
      <c r="B736" s="21" t="s">
        <v>4</v>
      </c>
      <c r="C736" s="157" t="s">
        <v>5</v>
      </c>
      <c r="D736" s="157"/>
      <c r="E736" s="157"/>
      <c r="F736" s="13"/>
      <c r="G736" s="17"/>
      <c r="H736" s="17"/>
      <c r="I736" s="17"/>
      <c r="J736" s="18">
        <v>124.95</v>
      </c>
      <c r="K736" s="17"/>
      <c r="L736" s="18">
        <f>I732*J736</f>
        <v>33.611550000000001</v>
      </c>
      <c r="M736" s="19">
        <v>39.96</v>
      </c>
      <c r="N736" s="20">
        <f>L736*M736</f>
        <v>1343.117538</v>
      </c>
    </row>
    <row r="737" spans="1:14" ht="16.899999999999999" customHeight="1" x14ac:dyDescent="0.25">
      <c r="A737" s="89"/>
      <c r="B737" s="21" t="s">
        <v>6</v>
      </c>
      <c r="C737" s="157" t="s">
        <v>7</v>
      </c>
      <c r="D737" s="157"/>
      <c r="E737" s="157"/>
      <c r="F737" s="13"/>
      <c r="G737" s="17"/>
      <c r="H737" s="17"/>
      <c r="I737" s="17"/>
      <c r="J737" s="20">
        <v>6631.87</v>
      </c>
      <c r="K737" s="17"/>
      <c r="L737" s="20">
        <f>I732*J737</f>
        <v>1783.9730300000001</v>
      </c>
      <c r="M737" s="19">
        <v>11.36</v>
      </c>
      <c r="N737" s="20">
        <f>L737*M737</f>
        <v>20265.933620799999</v>
      </c>
    </row>
    <row r="738" spans="1:14" x14ac:dyDescent="0.25">
      <c r="A738" s="21"/>
      <c r="B738" s="21"/>
      <c r="C738" s="157" t="s">
        <v>8</v>
      </c>
      <c r="D738" s="157"/>
      <c r="E738" s="157"/>
      <c r="F738" s="13" t="s">
        <v>9</v>
      </c>
      <c r="G738" s="29">
        <v>88.6</v>
      </c>
      <c r="H738" s="17"/>
      <c r="I738" s="30">
        <v>23.833400000000001</v>
      </c>
      <c r="J738" s="23"/>
      <c r="K738" s="17"/>
      <c r="L738" s="23"/>
      <c r="M738" s="17"/>
      <c r="N738" s="23"/>
    </row>
    <row r="739" spans="1:14" ht="19.149999999999999" customHeight="1" x14ac:dyDescent="0.25">
      <c r="A739" s="21"/>
      <c r="B739" s="21"/>
      <c r="C739" s="157" t="s">
        <v>10</v>
      </c>
      <c r="D739" s="157"/>
      <c r="E739" s="157"/>
      <c r="F739" s="13" t="s">
        <v>9</v>
      </c>
      <c r="G739" s="19">
        <v>10.34</v>
      </c>
      <c r="H739" s="17"/>
      <c r="I739" s="31">
        <v>2.78146</v>
      </c>
      <c r="J739" s="23"/>
      <c r="K739" s="17"/>
      <c r="L739" s="23"/>
      <c r="M739" s="17"/>
      <c r="N739" s="23"/>
    </row>
    <row r="740" spans="1:14" x14ac:dyDescent="0.25">
      <c r="A740" s="89"/>
      <c r="B740" s="21"/>
      <c r="C740" s="157" t="s">
        <v>11</v>
      </c>
      <c r="D740" s="157"/>
      <c r="E740" s="157"/>
      <c r="F740" s="13"/>
      <c r="G740" s="17"/>
      <c r="H740" s="17"/>
      <c r="I740" s="17"/>
      <c r="J740" s="20">
        <v>8227.35</v>
      </c>
      <c r="K740" s="17"/>
      <c r="L740" s="20">
        <v>2213.15</v>
      </c>
      <c r="M740" s="17"/>
      <c r="N740" s="20">
        <f>N734+N735+N737</f>
        <v>31348.522294399998</v>
      </c>
    </row>
    <row r="741" spans="1:14" x14ac:dyDescent="0.25">
      <c r="A741" s="21"/>
      <c r="B741" s="21"/>
      <c r="C741" s="157" t="s">
        <v>12</v>
      </c>
      <c r="D741" s="157"/>
      <c r="E741" s="157"/>
      <c r="F741" s="13"/>
      <c r="G741" s="17"/>
      <c r="H741" s="17"/>
      <c r="I741" s="17"/>
      <c r="J741" s="23"/>
      <c r="K741" s="17"/>
      <c r="L741" s="18">
        <v>241.91</v>
      </c>
      <c r="M741" s="17"/>
      <c r="N741" s="20">
        <f>N734+N736</f>
        <v>9666.8990244000015</v>
      </c>
    </row>
    <row r="742" spans="1:14" x14ac:dyDescent="0.25">
      <c r="A742" s="21"/>
      <c r="B742" s="21" t="s">
        <v>104</v>
      </c>
      <c r="C742" s="157" t="s">
        <v>105</v>
      </c>
      <c r="D742" s="157"/>
      <c r="E742" s="157"/>
      <c r="F742" s="13" t="s">
        <v>15</v>
      </c>
      <c r="G742" s="24">
        <v>117</v>
      </c>
      <c r="H742" s="17"/>
      <c r="I742" s="24">
        <v>117</v>
      </c>
      <c r="J742" s="23"/>
      <c r="K742" s="17"/>
      <c r="L742" s="18">
        <v>283.02999999999997</v>
      </c>
      <c r="M742" s="17"/>
      <c r="N742" s="20">
        <f>N741*I742/100</f>
        <v>11310.271858548003</v>
      </c>
    </row>
    <row r="743" spans="1:14" ht="40.9" customHeight="1" x14ac:dyDescent="0.25">
      <c r="A743" s="21"/>
      <c r="B743" s="21" t="s">
        <v>106</v>
      </c>
      <c r="C743" s="157" t="s">
        <v>107</v>
      </c>
      <c r="D743" s="157"/>
      <c r="E743" s="157"/>
      <c r="F743" s="13" t="s">
        <v>15</v>
      </c>
      <c r="G743" s="24">
        <v>74</v>
      </c>
      <c r="H743" s="17"/>
      <c r="I743" s="24">
        <v>74</v>
      </c>
      <c r="J743" s="23"/>
      <c r="K743" s="17"/>
      <c r="L743" s="18">
        <v>179.01</v>
      </c>
      <c r="M743" s="17"/>
      <c r="N743" s="20">
        <f>N741*I743/100</f>
        <v>7153.5052780560009</v>
      </c>
    </row>
    <row r="744" spans="1:14" x14ac:dyDescent="0.25">
      <c r="A744" s="6"/>
      <c r="B744" s="87"/>
      <c r="C744" s="161" t="s">
        <v>18</v>
      </c>
      <c r="D744" s="161"/>
      <c r="E744" s="161"/>
      <c r="F744" s="6"/>
      <c r="G744" s="7"/>
      <c r="H744" s="7"/>
      <c r="I744" s="7"/>
      <c r="J744" s="10"/>
      <c r="K744" s="7"/>
      <c r="L744" s="26">
        <v>2675.19</v>
      </c>
      <c r="M744" s="17"/>
      <c r="N744" s="26">
        <f>N740+N742+N743</f>
        <v>49812.299431004001</v>
      </c>
    </row>
    <row r="745" spans="1:14" ht="57.6" customHeight="1" x14ac:dyDescent="0.25">
      <c r="A745" s="4">
        <v>74</v>
      </c>
      <c r="B745" s="113" t="s">
        <v>261</v>
      </c>
      <c r="C745" s="161" t="s">
        <v>262</v>
      </c>
      <c r="D745" s="161"/>
      <c r="E745" s="161"/>
      <c r="F745" s="6" t="s">
        <v>19</v>
      </c>
      <c r="G745" s="7">
        <v>-1.0625500000000001</v>
      </c>
      <c r="H745" s="8">
        <v>1</v>
      </c>
      <c r="I745" s="41">
        <v>-1.0625500000000001</v>
      </c>
      <c r="J745" s="26">
        <v>1382.9</v>
      </c>
      <c r="K745" s="7"/>
      <c r="L745" s="26">
        <v>-1469.4</v>
      </c>
      <c r="M745" s="33">
        <v>11.36</v>
      </c>
      <c r="N745" s="26">
        <f>L745*M745</f>
        <v>-16692.384000000002</v>
      </c>
    </row>
    <row r="746" spans="1:14" ht="17.45" customHeight="1" x14ac:dyDescent="0.25">
      <c r="A746" s="6"/>
      <c r="B746" s="113"/>
      <c r="C746" s="157" t="s">
        <v>21</v>
      </c>
      <c r="D746" s="157"/>
      <c r="E746" s="157"/>
      <c r="F746" s="157"/>
      <c r="G746" s="157"/>
      <c r="H746" s="157"/>
      <c r="I746" s="157"/>
      <c r="J746" s="157"/>
      <c r="K746" s="157"/>
      <c r="L746" s="157"/>
      <c r="M746" s="157"/>
      <c r="N746" s="157"/>
    </row>
    <row r="747" spans="1:14" x14ac:dyDescent="0.25">
      <c r="A747" s="6"/>
      <c r="B747" s="113"/>
      <c r="C747" s="161" t="s">
        <v>18</v>
      </c>
      <c r="D747" s="161"/>
      <c r="E747" s="161"/>
      <c r="F747" s="6"/>
      <c r="G747" s="7"/>
      <c r="H747" s="7"/>
      <c r="I747" s="7"/>
      <c r="J747" s="10"/>
      <c r="K747" s="7"/>
      <c r="L747" s="26">
        <v>-1469.4</v>
      </c>
      <c r="M747" s="17"/>
      <c r="N747" s="26">
        <f>N745</f>
        <v>-16692.384000000002</v>
      </c>
    </row>
    <row r="748" spans="1:14" ht="42.75" x14ac:dyDescent="0.25">
      <c r="A748" s="4">
        <v>75</v>
      </c>
      <c r="B748" s="113" t="s">
        <v>263</v>
      </c>
      <c r="C748" s="161" t="s">
        <v>264</v>
      </c>
      <c r="D748" s="161"/>
      <c r="E748" s="161"/>
      <c r="F748" s="6" t="s">
        <v>19</v>
      </c>
      <c r="G748" s="7">
        <v>0.42</v>
      </c>
      <c r="H748" s="8">
        <v>1</v>
      </c>
      <c r="I748" s="33">
        <v>0.42</v>
      </c>
      <c r="J748" s="32">
        <v>833.94</v>
      </c>
      <c r="K748" s="7"/>
      <c r="L748" s="32">
        <v>350.25</v>
      </c>
      <c r="M748" s="33">
        <v>11.36</v>
      </c>
      <c r="N748" s="26">
        <f>L748*M748</f>
        <v>3978.8399999999997</v>
      </c>
    </row>
    <row r="749" spans="1:14" x14ac:dyDescent="0.25">
      <c r="A749" s="6"/>
      <c r="B749" s="113"/>
      <c r="C749" s="157" t="s">
        <v>21</v>
      </c>
      <c r="D749" s="157"/>
      <c r="E749" s="157"/>
      <c r="F749" s="157"/>
      <c r="G749" s="157"/>
      <c r="H749" s="157"/>
      <c r="I749" s="157"/>
      <c r="J749" s="157"/>
      <c r="K749" s="157"/>
      <c r="L749" s="157"/>
      <c r="M749" s="157"/>
      <c r="N749" s="157"/>
    </row>
    <row r="750" spans="1:14" ht="19.149999999999999" customHeight="1" x14ac:dyDescent="0.25">
      <c r="A750" s="6"/>
      <c r="B750" s="113"/>
      <c r="C750" s="161" t="s">
        <v>18</v>
      </c>
      <c r="D750" s="161"/>
      <c r="E750" s="161"/>
      <c r="F750" s="6"/>
      <c r="G750" s="7"/>
      <c r="H750" s="7"/>
      <c r="I750" s="7"/>
      <c r="J750" s="10"/>
      <c r="K750" s="7"/>
      <c r="L750" s="32">
        <v>350.25</v>
      </c>
      <c r="M750" s="17"/>
      <c r="N750" s="26">
        <f>N748</f>
        <v>3978.8399999999997</v>
      </c>
    </row>
    <row r="751" spans="1:14" ht="15.6" customHeight="1" x14ac:dyDescent="0.25">
      <c r="A751" s="4">
        <v>76</v>
      </c>
      <c r="B751" s="113" t="s">
        <v>265</v>
      </c>
      <c r="C751" s="161" t="s">
        <v>293</v>
      </c>
      <c r="D751" s="161"/>
      <c r="E751" s="161"/>
      <c r="F751" s="6" t="s">
        <v>201</v>
      </c>
      <c r="G751" s="7">
        <v>0.82</v>
      </c>
      <c r="H751" s="8">
        <v>1</v>
      </c>
      <c r="I751" s="33">
        <v>0.82</v>
      </c>
      <c r="J751" s="32">
        <v>375.59</v>
      </c>
      <c r="K751" s="7"/>
      <c r="L751" s="32">
        <v>307.98</v>
      </c>
      <c r="M751" s="33">
        <v>11.36</v>
      </c>
      <c r="N751" s="26">
        <f>L751*M751</f>
        <v>3498.6527999999998</v>
      </c>
    </row>
    <row r="752" spans="1:14" x14ac:dyDescent="0.25">
      <c r="A752" s="6"/>
      <c r="B752" s="113"/>
      <c r="C752" s="157" t="s">
        <v>21</v>
      </c>
      <c r="D752" s="157"/>
      <c r="E752" s="157"/>
      <c r="F752" s="157"/>
      <c r="G752" s="157"/>
      <c r="H752" s="157"/>
      <c r="I752" s="157"/>
      <c r="J752" s="157"/>
      <c r="K752" s="157"/>
      <c r="L752" s="157"/>
      <c r="M752" s="157"/>
      <c r="N752" s="157"/>
    </row>
    <row r="753" spans="1:14" x14ac:dyDescent="0.25">
      <c r="A753" s="6"/>
      <c r="B753" s="113"/>
      <c r="C753" s="161" t="s">
        <v>18</v>
      </c>
      <c r="D753" s="161"/>
      <c r="E753" s="161"/>
      <c r="F753" s="6"/>
      <c r="G753" s="7"/>
      <c r="H753" s="7"/>
      <c r="I753" s="7"/>
      <c r="J753" s="10"/>
      <c r="K753" s="7"/>
      <c r="L753" s="32">
        <v>307.98</v>
      </c>
      <c r="M753" s="17"/>
      <c r="N753" s="26">
        <f>N751</f>
        <v>3498.6527999999998</v>
      </c>
    </row>
    <row r="754" spans="1:14" ht="28.15" customHeight="1" x14ac:dyDescent="0.25">
      <c r="A754" s="4">
        <v>77</v>
      </c>
      <c r="B754" s="113" t="s">
        <v>41</v>
      </c>
      <c r="C754" s="161" t="s">
        <v>282</v>
      </c>
      <c r="D754" s="161"/>
      <c r="E754" s="161"/>
      <c r="F754" s="6" t="s">
        <v>19</v>
      </c>
      <c r="G754" s="7">
        <v>0.16800000000000001</v>
      </c>
      <c r="H754" s="8">
        <v>1</v>
      </c>
      <c r="I754" s="27">
        <v>0.16800000000000001</v>
      </c>
      <c r="J754" s="26">
        <v>1382.9</v>
      </c>
      <c r="K754" s="7"/>
      <c r="L754" s="32">
        <v>232.33</v>
      </c>
      <c r="M754" s="33">
        <v>11.36</v>
      </c>
      <c r="N754" s="26">
        <f>L754*M754</f>
        <v>2639.2687999999998</v>
      </c>
    </row>
    <row r="755" spans="1:14" ht="13.15" customHeight="1" x14ac:dyDescent="0.25">
      <c r="A755" s="6"/>
      <c r="B755" s="113"/>
      <c r="C755" s="157" t="s">
        <v>21</v>
      </c>
      <c r="D755" s="157"/>
      <c r="E755" s="157"/>
      <c r="F755" s="157"/>
      <c r="G755" s="157"/>
      <c r="H755" s="157"/>
      <c r="I755" s="157"/>
      <c r="J755" s="157"/>
      <c r="K755" s="157"/>
      <c r="L755" s="157"/>
      <c r="M755" s="157"/>
      <c r="N755" s="157"/>
    </row>
    <row r="756" spans="1:14" x14ac:dyDescent="0.25">
      <c r="A756" s="6"/>
      <c r="B756" s="113"/>
      <c r="C756" s="161" t="s">
        <v>18</v>
      </c>
      <c r="D756" s="161"/>
      <c r="E756" s="161"/>
      <c r="F756" s="6"/>
      <c r="G756" s="7"/>
      <c r="H756" s="7"/>
      <c r="I756" s="7"/>
      <c r="J756" s="10"/>
      <c r="K756" s="7"/>
      <c r="L756" s="32">
        <v>232.33</v>
      </c>
      <c r="M756" s="17"/>
      <c r="N756" s="26">
        <f>N754</f>
        <v>2639.2687999999998</v>
      </c>
    </row>
    <row r="757" spans="1:14" ht="33" customHeight="1" x14ac:dyDescent="0.25">
      <c r="A757" s="4">
        <v>78</v>
      </c>
      <c r="B757" s="113" t="s">
        <v>266</v>
      </c>
      <c r="C757" s="161" t="s">
        <v>294</v>
      </c>
      <c r="D757" s="161"/>
      <c r="E757" s="161"/>
      <c r="F757" s="6" t="s">
        <v>147</v>
      </c>
      <c r="G757" s="7">
        <v>1</v>
      </c>
      <c r="H757" s="8">
        <v>1</v>
      </c>
      <c r="I757" s="8">
        <v>1</v>
      </c>
      <c r="J757" s="32">
        <v>469.14</v>
      </c>
      <c r="K757" s="7"/>
      <c r="L757" s="32">
        <v>469.14</v>
      </c>
      <c r="M757" s="33">
        <v>11.36</v>
      </c>
      <c r="N757" s="26">
        <f>L757*M757</f>
        <v>5329.4303999999993</v>
      </c>
    </row>
    <row r="758" spans="1:14" x14ac:dyDescent="0.25">
      <c r="A758" s="6"/>
      <c r="B758" s="113"/>
      <c r="C758" s="157" t="s">
        <v>21</v>
      </c>
      <c r="D758" s="157"/>
      <c r="E758" s="157"/>
      <c r="F758" s="157"/>
      <c r="G758" s="157"/>
      <c r="H758" s="157"/>
      <c r="I758" s="157"/>
      <c r="J758" s="157"/>
      <c r="K758" s="157"/>
      <c r="L758" s="157"/>
      <c r="M758" s="157"/>
      <c r="N758" s="157"/>
    </row>
    <row r="759" spans="1:14" x14ac:dyDescent="0.25">
      <c r="A759" s="6"/>
      <c r="B759" s="113"/>
      <c r="C759" s="161" t="s">
        <v>18</v>
      </c>
      <c r="D759" s="161"/>
      <c r="E759" s="161"/>
      <c r="F759" s="6"/>
      <c r="G759" s="7"/>
      <c r="H759" s="7"/>
      <c r="I759" s="7"/>
      <c r="J759" s="10"/>
      <c r="K759" s="7"/>
      <c r="L759" s="32">
        <v>469.14</v>
      </c>
      <c r="M759" s="17"/>
      <c r="N759" s="26">
        <f>N757</f>
        <v>5329.4303999999993</v>
      </c>
    </row>
    <row r="760" spans="1:14" ht="28.9" customHeight="1" x14ac:dyDescent="0.25">
      <c r="A760" s="4">
        <v>79</v>
      </c>
      <c r="B760" s="113" t="s">
        <v>267</v>
      </c>
      <c r="C760" s="161" t="s">
        <v>295</v>
      </c>
      <c r="D760" s="161"/>
      <c r="E760" s="161"/>
      <c r="F760" s="6" t="s">
        <v>19</v>
      </c>
      <c r="G760" s="7">
        <v>1.32</v>
      </c>
      <c r="H760" s="8">
        <v>1</v>
      </c>
      <c r="I760" s="33">
        <v>1.32</v>
      </c>
      <c r="J760" s="26">
        <v>1841.02</v>
      </c>
      <c r="K760" s="7"/>
      <c r="L760" s="26">
        <v>2430.15</v>
      </c>
      <c r="M760" s="33">
        <v>11.36</v>
      </c>
      <c r="N760" s="26">
        <f>L760*M760</f>
        <v>27606.504000000001</v>
      </c>
    </row>
    <row r="761" spans="1:14" x14ac:dyDescent="0.25">
      <c r="A761" s="6"/>
      <c r="B761" s="113"/>
      <c r="C761" s="157" t="s">
        <v>21</v>
      </c>
      <c r="D761" s="157"/>
      <c r="E761" s="157"/>
      <c r="F761" s="157"/>
      <c r="G761" s="157"/>
      <c r="H761" s="157"/>
      <c r="I761" s="157"/>
      <c r="J761" s="157"/>
      <c r="K761" s="157"/>
      <c r="L761" s="157"/>
      <c r="M761" s="157"/>
      <c r="N761" s="157"/>
    </row>
    <row r="762" spans="1:14" x14ac:dyDescent="0.25">
      <c r="A762" s="13"/>
      <c r="B762" s="112"/>
      <c r="C762" s="157" t="s">
        <v>268</v>
      </c>
      <c r="D762" s="157"/>
      <c r="E762" s="157"/>
      <c r="F762" s="157"/>
      <c r="G762" s="157"/>
      <c r="H762" s="157"/>
      <c r="I762" s="157"/>
      <c r="J762" s="157"/>
      <c r="K762" s="157"/>
      <c r="L762" s="157"/>
      <c r="M762" s="157"/>
      <c r="N762" s="157"/>
    </row>
    <row r="763" spans="1:14" x14ac:dyDescent="0.25">
      <c r="A763" s="6"/>
      <c r="B763" s="113"/>
      <c r="C763" s="161" t="s">
        <v>18</v>
      </c>
      <c r="D763" s="161"/>
      <c r="E763" s="161"/>
      <c r="F763" s="6"/>
      <c r="G763" s="7"/>
      <c r="H763" s="7"/>
      <c r="I763" s="7"/>
      <c r="J763" s="10"/>
      <c r="K763" s="7"/>
      <c r="L763" s="26">
        <v>2430.15</v>
      </c>
      <c r="M763" s="17"/>
      <c r="N763" s="26">
        <f>N760</f>
        <v>27606.504000000001</v>
      </c>
    </row>
    <row r="764" spans="1:14" ht="32.450000000000003" customHeight="1" x14ac:dyDescent="0.25">
      <c r="A764" s="4">
        <v>80</v>
      </c>
      <c r="B764" s="113" t="s">
        <v>269</v>
      </c>
      <c r="C764" s="161" t="s">
        <v>296</v>
      </c>
      <c r="D764" s="161"/>
      <c r="E764" s="161"/>
      <c r="F764" s="6" t="s">
        <v>147</v>
      </c>
      <c r="G764" s="7">
        <v>1</v>
      </c>
      <c r="H764" s="8">
        <v>1</v>
      </c>
      <c r="I764" s="8">
        <v>1</v>
      </c>
      <c r="J764" s="32">
        <v>462.83</v>
      </c>
      <c r="K764" s="7"/>
      <c r="L764" s="32">
        <v>462.83</v>
      </c>
      <c r="M764" s="33">
        <v>11.36</v>
      </c>
      <c r="N764" s="26">
        <f>L764*M764</f>
        <v>5257.7487999999994</v>
      </c>
    </row>
    <row r="765" spans="1:14" ht="18" customHeight="1" x14ac:dyDescent="0.25">
      <c r="A765" s="6"/>
      <c r="B765" s="113"/>
      <c r="C765" s="157" t="s">
        <v>21</v>
      </c>
      <c r="D765" s="157"/>
      <c r="E765" s="157"/>
      <c r="F765" s="157"/>
      <c r="G765" s="157"/>
      <c r="H765" s="157"/>
      <c r="I765" s="157"/>
      <c r="J765" s="157"/>
      <c r="K765" s="157"/>
      <c r="L765" s="157"/>
      <c r="M765" s="157"/>
      <c r="N765" s="157"/>
    </row>
    <row r="766" spans="1:14" x14ac:dyDescent="0.25">
      <c r="A766" s="6"/>
      <c r="B766" s="113"/>
      <c r="C766" s="161" t="s">
        <v>18</v>
      </c>
      <c r="D766" s="161"/>
      <c r="E766" s="161"/>
      <c r="F766" s="6"/>
      <c r="G766" s="7"/>
      <c r="H766" s="7"/>
      <c r="I766" s="7"/>
      <c r="J766" s="10"/>
      <c r="K766" s="7"/>
      <c r="L766" s="32">
        <v>462.83</v>
      </c>
      <c r="M766" s="17"/>
      <c r="N766" s="26">
        <f>N764</f>
        <v>5257.7487999999994</v>
      </c>
    </row>
    <row r="767" spans="1:14" ht="32.450000000000003" customHeight="1" x14ac:dyDescent="0.25">
      <c r="A767" s="4">
        <v>81</v>
      </c>
      <c r="B767" s="113" t="s">
        <v>270</v>
      </c>
      <c r="C767" s="161" t="s">
        <v>271</v>
      </c>
      <c r="D767" s="161"/>
      <c r="E767" s="161"/>
      <c r="F767" s="6" t="s">
        <v>24</v>
      </c>
      <c r="G767" s="7">
        <v>0.09</v>
      </c>
      <c r="H767" s="8">
        <v>1</v>
      </c>
      <c r="I767" s="33">
        <v>0.09</v>
      </c>
      <c r="J767" s="26">
        <v>7571</v>
      </c>
      <c r="K767" s="7"/>
      <c r="L767" s="32">
        <v>681.39</v>
      </c>
      <c r="M767" s="33">
        <v>11.36</v>
      </c>
      <c r="N767" s="26">
        <f>L767*M767</f>
        <v>7740.5903999999991</v>
      </c>
    </row>
    <row r="768" spans="1:14" x14ac:dyDescent="0.25">
      <c r="A768" s="6"/>
      <c r="B768" s="113"/>
      <c r="C768" s="157" t="s">
        <v>21</v>
      </c>
      <c r="D768" s="157"/>
      <c r="E768" s="157"/>
      <c r="F768" s="157"/>
      <c r="G768" s="157"/>
      <c r="H768" s="157"/>
      <c r="I768" s="157"/>
      <c r="J768" s="157"/>
      <c r="K768" s="157"/>
      <c r="L768" s="157"/>
      <c r="M768" s="157"/>
      <c r="N768" s="157"/>
    </row>
    <row r="769" spans="1:14" ht="17.45" customHeight="1" x14ac:dyDescent="0.25">
      <c r="A769" s="13"/>
      <c r="B769" s="112"/>
      <c r="C769" s="157" t="s">
        <v>272</v>
      </c>
      <c r="D769" s="157"/>
      <c r="E769" s="157"/>
      <c r="F769" s="157"/>
      <c r="G769" s="157"/>
      <c r="H769" s="157"/>
      <c r="I769" s="157"/>
      <c r="J769" s="157"/>
      <c r="K769" s="157"/>
      <c r="L769" s="157"/>
      <c r="M769" s="157"/>
      <c r="N769" s="157"/>
    </row>
    <row r="770" spans="1:14" x14ac:dyDescent="0.25">
      <c r="A770" s="6"/>
      <c r="B770" s="113"/>
      <c r="C770" s="161" t="s">
        <v>18</v>
      </c>
      <c r="D770" s="161"/>
      <c r="E770" s="161"/>
      <c r="F770" s="6"/>
      <c r="G770" s="7"/>
      <c r="H770" s="7"/>
      <c r="I770" s="7"/>
      <c r="J770" s="10"/>
      <c r="K770" s="7"/>
      <c r="L770" s="32">
        <v>681.39</v>
      </c>
      <c r="M770" s="17"/>
      <c r="N770" s="26">
        <f>N767</f>
        <v>7740.5903999999991</v>
      </c>
    </row>
    <row r="771" spans="1:14" ht="31.15" customHeight="1" x14ac:dyDescent="0.25">
      <c r="A771" s="4">
        <v>82</v>
      </c>
      <c r="B771" s="113" t="s">
        <v>273</v>
      </c>
      <c r="C771" s="161" t="s">
        <v>274</v>
      </c>
      <c r="D771" s="161"/>
      <c r="E771" s="161"/>
      <c r="F771" s="6" t="s">
        <v>24</v>
      </c>
      <c r="G771" s="7">
        <v>6.9766900000000007E-2</v>
      </c>
      <c r="H771" s="8">
        <v>1</v>
      </c>
      <c r="I771" s="7">
        <v>6.9766999999999996E-2</v>
      </c>
      <c r="J771" s="26">
        <v>25952.57</v>
      </c>
      <c r="K771" s="7"/>
      <c r="L771" s="26">
        <f>I771*J771</f>
        <v>1810.6329511899999</v>
      </c>
      <c r="M771" s="33">
        <v>11.36</v>
      </c>
      <c r="N771" s="26">
        <f>L771*M771</f>
        <v>20568.790325518396</v>
      </c>
    </row>
    <row r="772" spans="1:14" x14ac:dyDescent="0.25">
      <c r="A772" s="6"/>
      <c r="B772" s="113"/>
      <c r="C772" s="157" t="s">
        <v>21</v>
      </c>
      <c r="D772" s="157"/>
      <c r="E772" s="157"/>
      <c r="F772" s="157"/>
      <c r="G772" s="157"/>
      <c r="H772" s="157"/>
      <c r="I772" s="157"/>
      <c r="J772" s="157"/>
      <c r="K772" s="157"/>
      <c r="L772" s="157"/>
      <c r="M772" s="157"/>
      <c r="N772" s="157"/>
    </row>
    <row r="773" spans="1:14" x14ac:dyDescent="0.25">
      <c r="A773" s="13"/>
      <c r="B773" s="112"/>
      <c r="C773" s="157" t="s">
        <v>297</v>
      </c>
      <c r="D773" s="157"/>
      <c r="E773" s="157"/>
      <c r="F773" s="157"/>
      <c r="G773" s="157"/>
      <c r="H773" s="157"/>
      <c r="I773" s="157"/>
      <c r="J773" s="157"/>
      <c r="K773" s="157"/>
      <c r="L773" s="157"/>
      <c r="M773" s="157"/>
      <c r="N773" s="157"/>
    </row>
    <row r="774" spans="1:14" x14ac:dyDescent="0.25">
      <c r="A774" s="6"/>
      <c r="B774" s="113"/>
      <c r="C774" s="161" t="s">
        <v>18</v>
      </c>
      <c r="D774" s="161"/>
      <c r="E774" s="161"/>
      <c r="F774" s="6"/>
      <c r="G774" s="7"/>
      <c r="H774" s="7"/>
      <c r="I774" s="7"/>
      <c r="J774" s="10"/>
      <c r="K774" s="7"/>
      <c r="L774" s="26">
        <v>1810.63</v>
      </c>
      <c r="M774" s="17"/>
      <c r="N774" s="26">
        <f>N771</f>
        <v>20568.790325518396</v>
      </c>
    </row>
    <row r="775" spans="1:14" ht="32.450000000000003" customHeight="1" x14ac:dyDescent="0.25">
      <c r="A775" s="4">
        <v>83</v>
      </c>
      <c r="B775" s="113" t="s">
        <v>275</v>
      </c>
      <c r="C775" s="161" t="s">
        <v>276</v>
      </c>
      <c r="D775" s="161"/>
      <c r="E775" s="161"/>
      <c r="F775" s="6" t="s">
        <v>147</v>
      </c>
      <c r="G775" s="7">
        <v>1</v>
      </c>
      <c r="H775" s="8">
        <v>1</v>
      </c>
      <c r="I775" s="8">
        <v>1</v>
      </c>
      <c r="J775" s="32">
        <v>375</v>
      </c>
      <c r="K775" s="7"/>
      <c r="L775" s="32">
        <v>375</v>
      </c>
      <c r="M775" s="33">
        <v>11.36</v>
      </c>
      <c r="N775" s="26">
        <f>L775*M775</f>
        <v>4260</v>
      </c>
    </row>
    <row r="776" spans="1:14" x14ac:dyDescent="0.25">
      <c r="A776" s="6"/>
      <c r="B776" s="113"/>
      <c r="C776" s="157" t="s">
        <v>21</v>
      </c>
      <c r="D776" s="157"/>
      <c r="E776" s="157"/>
      <c r="F776" s="157"/>
      <c r="G776" s="157"/>
      <c r="H776" s="157"/>
      <c r="I776" s="157"/>
      <c r="J776" s="157"/>
      <c r="K776" s="157"/>
      <c r="L776" s="157"/>
      <c r="M776" s="157"/>
      <c r="N776" s="157"/>
    </row>
    <row r="777" spans="1:14" x14ac:dyDescent="0.25">
      <c r="A777" s="6"/>
      <c r="B777" s="113"/>
      <c r="C777" s="161" t="s">
        <v>18</v>
      </c>
      <c r="D777" s="161"/>
      <c r="E777" s="161"/>
      <c r="F777" s="6"/>
      <c r="G777" s="7"/>
      <c r="H777" s="7"/>
      <c r="I777" s="7"/>
      <c r="J777" s="10"/>
      <c r="K777" s="7"/>
      <c r="L777" s="32">
        <v>375</v>
      </c>
      <c r="M777" s="17"/>
      <c r="N777" s="26">
        <f>N775</f>
        <v>4260</v>
      </c>
    </row>
    <row r="778" spans="1:14" ht="28.5" x14ac:dyDescent="0.25">
      <c r="A778" s="4">
        <v>84</v>
      </c>
      <c r="B778" s="85" t="s">
        <v>138</v>
      </c>
      <c r="C778" s="158" t="s">
        <v>228</v>
      </c>
      <c r="D778" s="159"/>
      <c r="E778" s="160"/>
      <c r="F778" s="6" t="s">
        <v>119</v>
      </c>
      <c r="G778" s="7">
        <v>0.2</v>
      </c>
      <c r="H778" s="24">
        <v>1</v>
      </c>
      <c r="I778" s="44">
        <v>0.2</v>
      </c>
      <c r="J778" s="10"/>
      <c r="K778" s="7"/>
      <c r="L778" s="10"/>
      <c r="M778" s="7"/>
      <c r="N778" s="10"/>
    </row>
    <row r="779" spans="1:14" ht="16.899999999999999" customHeight="1" x14ac:dyDescent="0.25">
      <c r="A779" s="13"/>
      <c r="B779" s="84"/>
      <c r="C779" s="163" t="s">
        <v>137</v>
      </c>
      <c r="D779" s="164"/>
      <c r="E779" s="164"/>
      <c r="F779" s="164"/>
      <c r="G779" s="164"/>
      <c r="H779" s="164"/>
      <c r="I779" s="164"/>
      <c r="J779" s="164"/>
      <c r="K779" s="164"/>
      <c r="L779" s="164"/>
      <c r="M779" s="164"/>
      <c r="N779" s="165"/>
    </row>
    <row r="780" spans="1:14" x14ac:dyDescent="0.25">
      <c r="A780" s="86"/>
      <c r="B780" s="21" t="s">
        <v>0</v>
      </c>
      <c r="C780" s="163" t="s">
        <v>1</v>
      </c>
      <c r="D780" s="164"/>
      <c r="E780" s="165"/>
      <c r="F780" s="13"/>
      <c r="G780" s="17"/>
      <c r="H780" s="17"/>
      <c r="I780" s="17"/>
      <c r="J780" s="18">
        <v>84.35</v>
      </c>
      <c r="K780" s="17"/>
      <c r="L780" s="18">
        <v>16.87</v>
      </c>
      <c r="M780" s="19">
        <v>39.96</v>
      </c>
      <c r="N780" s="18">
        <f>L780*M780</f>
        <v>674.12520000000006</v>
      </c>
    </row>
    <row r="781" spans="1:14" ht="16.149999999999999" customHeight="1" x14ac:dyDescent="0.25">
      <c r="A781" s="86"/>
      <c r="B781" s="16">
        <v>2</v>
      </c>
      <c r="C781" s="163" t="s">
        <v>3</v>
      </c>
      <c r="D781" s="164"/>
      <c r="E781" s="165"/>
      <c r="F781" s="13"/>
      <c r="G781" s="17"/>
      <c r="H781" s="17"/>
      <c r="I781" s="17"/>
      <c r="J781" s="18">
        <v>0.37</v>
      </c>
      <c r="K781" s="17"/>
      <c r="L781" s="18">
        <v>7.0000000000000007E-2</v>
      </c>
      <c r="M781" s="17">
        <v>14.82</v>
      </c>
      <c r="N781" s="23">
        <f>L781*M781</f>
        <v>1.0374000000000001</v>
      </c>
    </row>
    <row r="782" spans="1:14" ht="19.149999999999999" customHeight="1" x14ac:dyDescent="0.25">
      <c r="A782" s="86"/>
      <c r="B782" s="21" t="s">
        <v>6</v>
      </c>
      <c r="C782" s="163" t="s">
        <v>7</v>
      </c>
      <c r="D782" s="164"/>
      <c r="E782" s="165"/>
      <c r="F782" s="13"/>
      <c r="G782" s="17"/>
      <c r="H782" s="17"/>
      <c r="I782" s="17"/>
      <c r="J782" s="18">
        <v>1.37</v>
      </c>
      <c r="K782" s="17"/>
      <c r="L782" s="18">
        <v>0.27</v>
      </c>
      <c r="M782" s="17">
        <v>11.36</v>
      </c>
      <c r="N782" s="23">
        <f>L782*M782</f>
        <v>3.0672000000000001</v>
      </c>
    </row>
    <row r="783" spans="1:14" x14ac:dyDescent="0.25">
      <c r="A783" s="21"/>
      <c r="B783" s="21"/>
      <c r="C783" s="163" t="s">
        <v>8</v>
      </c>
      <c r="D783" s="164"/>
      <c r="E783" s="165"/>
      <c r="F783" s="13" t="s">
        <v>9</v>
      </c>
      <c r="G783" s="29">
        <v>9.3000000000000007</v>
      </c>
      <c r="H783" s="17"/>
      <c r="I783" s="19">
        <v>1.86</v>
      </c>
      <c r="J783" s="23"/>
      <c r="K783" s="17"/>
      <c r="L783" s="23"/>
      <c r="M783" s="17"/>
      <c r="N783" s="23"/>
    </row>
    <row r="784" spans="1:14" x14ac:dyDescent="0.25">
      <c r="A784" s="86"/>
      <c r="B784" s="21"/>
      <c r="C784" s="163" t="s">
        <v>11</v>
      </c>
      <c r="D784" s="164"/>
      <c r="E784" s="165"/>
      <c r="F784" s="13"/>
      <c r="G784" s="17"/>
      <c r="H784" s="17"/>
      <c r="I784" s="17"/>
      <c r="J784" s="18">
        <v>86.09</v>
      </c>
      <c r="K784" s="17"/>
      <c r="L784" s="18">
        <v>17.21</v>
      </c>
      <c r="M784" s="17"/>
      <c r="N784" s="18">
        <f>N780+N781+N782</f>
        <v>678.22980000000007</v>
      </c>
    </row>
    <row r="785" spans="1:14" x14ac:dyDescent="0.25">
      <c r="A785" s="21"/>
      <c r="B785" s="21"/>
      <c r="C785" s="163" t="s">
        <v>12</v>
      </c>
      <c r="D785" s="164"/>
      <c r="E785" s="165"/>
      <c r="F785" s="13"/>
      <c r="G785" s="17"/>
      <c r="H785" s="17"/>
      <c r="I785" s="17"/>
      <c r="J785" s="23"/>
      <c r="K785" s="17"/>
      <c r="L785" s="18">
        <v>16.87</v>
      </c>
      <c r="M785" s="17"/>
      <c r="N785" s="18">
        <f>N780</f>
        <v>674.12520000000006</v>
      </c>
    </row>
    <row r="786" spans="1:14" ht="29.45" customHeight="1" x14ac:dyDescent="0.25">
      <c r="A786" s="21"/>
      <c r="B786" s="21" t="s">
        <v>139</v>
      </c>
      <c r="C786" s="163" t="s">
        <v>140</v>
      </c>
      <c r="D786" s="164"/>
      <c r="E786" s="165"/>
      <c r="F786" s="13" t="s">
        <v>15</v>
      </c>
      <c r="G786" s="24">
        <v>146</v>
      </c>
      <c r="H786" s="17"/>
      <c r="I786" s="24">
        <v>146</v>
      </c>
      <c r="J786" s="23"/>
      <c r="K786" s="17"/>
      <c r="L786" s="18">
        <v>24.63</v>
      </c>
      <c r="M786" s="17"/>
      <c r="N786" s="18">
        <f>N785*I786/100</f>
        <v>984.22279200000003</v>
      </c>
    </row>
    <row r="787" spans="1:14" ht="28.15" customHeight="1" x14ac:dyDescent="0.25">
      <c r="A787" s="21"/>
      <c r="B787" s="21" t="s">
        <v>141</v>
      </c>
      <c r="C787" s="163" t="s">
        <v>142</v>
      </c>
      <c r="D787" s="164"/>
      <c r="E787" s="165"/>
      <c r="F787" s="13" t="s">
        <v>15</v>
      </c>
      <c r="G787" s="24">
        <v>75</v>
      </c>
      <c r="H787" s="17"/>
      <c r="I787" s="24">
        <v>75</v>
      </c>
      <c r="J787" s="23"/>
      <c r="K787" s="17"/>
      <c r="L787" s="18">
        <v>12.65</v>
      </c>
      <c r="M787" s="17"/>
      <c r="N787" s="18">
        <f>N785*I787/100</f>
        <v>505.59390000000008</v>
      </c>
    </row>
    <row r="788" spans="1:14" x14ac:dyDescent="0.25">
      <c r="A788" s="6"/>
      <c r="B788" s="85"/>
      <c r="C788" s="158" t="s">
        <v>18</v>
      </c>
      <c r="D788" s="159"/>
      <c r="E788" s="160"/>
      <c r="F788" s="6"/>
      <c r="G788" s="7"/>
      <c r="H788" s="7"/>
      <c r="I788" s="7"/>
      <c r="J788" s="10"/>
      <c r="K788" s="7"/>
      <c r="L788" s="32">
        <v>54.49</v>
      </c>
      <c r="M788" s="17"/>
      <c r="N788" s="47">
        <f>N784+N786+N787</f>
        <v>2168.0464920000004</v>
      </c>
    </row>
    <row r="789" spans="1:14" ht="72" customHeight="1" x14ac:dyDescent="0.25">
      <c r="A789" s="4">
        <v>85</v>
      </c>
      <c r="B789" s="5" t="s">
        <v>204</v>
      </c>
      <c r="C789" s="158" t="s">
        <v>205</v>
      </c>
      <c r="D789" s="159"/>
      <c r="E789" s="160"/>
      <c r="F789" s="6" t="s">
        <v>201</v>
      </c>
      <c r="G789" s="7">
        <v>1</v>
      </c>
      <c r="H789" s="24">
        <v>1</v>
      </c>
      <c r="I789" s="8">
        <v>1</v>
      </c>
      <c r="J789" s="32">
        <v>585</v>
      </c>
      <c r="K789" s="7"/>
      <c r="L789" s="32">
        <v>585</v>
      </c>
      <c r="M789" s="7">
        <v>11.36</v>
      </c>
      <c r="N789" s="47">
        <f>L789*M789</f>
        <v>6645.5999999999995</v>
      </c>
    </row>
    <row r="790" spans="1:14" x14ac:dyDescent="0.25">
      <c r="A790" s="33"/>
      <c r="B790" s="5"/>
      <c r="C790" s="163" t="s">
        <v>21</v>
      </c>
      <c r="D790" s="164"/>
      <c r="E790" s="164"/>
      <c r="F790" s="164"/>
      <c r="G790" s="164"/>
      <c r="H790" s="164"/>
      <c r="I790" s="164"/>
      <c r="J790" s="164"/>
      <c r="K790" s="164"/>
      <c r="L790" s="164"/>
      <c r="M790" s="164"/>
      <c r="N790" s="165"/>
    </row>
    <row r="791" spans="1:14" x14ac:dyDescent="0.25">
      <c r="A791" s="33"/>
      <c r="B791" s="5"/>
      <c r="C791" s="158" t="s">
        <v>18</v>
      </c>
      <c r="D791" s="159"/>
      <c r="E791" s="160"/>
      <c r="F791" s="6"/>
      <c r="G791" s="7"/>
      <c r="H791" s="7"/>
      <c r="I791" s="7"/>
      <c r="J791" s="10"/>
      <c r="K791" s="7"/>
      <c r="L791" s="32">
        <v>585</v>
      </c>
      <c r="M791" s="17"/>
      <c r="N791" s="48">
        <f>N789</f>
        <v>6645.5999999999995</v>
      </c>
    </row>
    <row r="792" spans="1:14" ht="31.15" customHeight="1" x14ac:dyDescent="0.25">
      <c r="A792" s="4">
        <v>86</v>
      </c>
      <c r="B792" s="5" t="s">
        <v>138</v>
      </c>
      <c r="C792" s="158" t="s">
        <v>231</v>
      </c>
      <c r="D792" s="159"/>
      <c r="E792" s="160"/>
      <c r="F792" s="6" t="s">
        <v>119</v>
      </c>
      <c r="G792" s="7">
        <v>0.2</v>
      </c>
      <c r="H792" s="8">
        <v>1</v>
      </c>
      <c r="I792" s="44">
        <v>0.2</v>
      </c>
      <c r="J792" s="10"/>
      <c r="K792" s="7"/>
      <c r="L792" s="10"/>
      <c r="M792" s="7"/>
      <c r="N792" s="10"/>
    </row>
    <row r="793" spans="1:14" ht="16.899999999999999" customHeight="1" x14ac:dyDescent="0.25">
      <c r="A793" s="19"/>
      <c r="B793" s="14"/>
      <c r="C793" s="163" t="s">
        <v>137</v>
      </c>
      <c r="D793" s="164"/>
      <c r="E793" s="164"/>
      <c r="F793" s="164"/>
      <c r="G793" s="164"/>
      <c r="H793" s="164"/>
      <c r="I793" s="164"/>
      <c r="J793" s="164"/>
      <c r="K793" s="164"/>
      <c r="L793" s="164"/>
      <c r="M793" s="164"/>
      <c r="N793" s="165"/>
    </row>
    <row r="794" spans="1:14" ht="27.6" customHeight="1" x14ac:dyDescent="0.25">
      <c r="A794" s="61"/>
      <c r="B794" s="21" t="s">
        <v>0</v>
      </c>
      <c r="C794" s="163" t="s">
        <v>1</v>
      </c>
      <c r="D794" s="164"/>
      <c r="E794" s="165"/>
      <c r="F794" s="13"/>
      <c r="G794" s="17"/>
      <c r="H794" s="17"/>
      <c r="I794" s="17"/>
      <c r="J794" s="18">
        <v>84.35</v>
      </c>
      <c r="K794" s="17"/>
      <c r="L794" s="18">
        <v>16.87</v>
      </c>
      <c r="M794" s="19">
        <v>39.96</v>
      </c>
      <c r="N794" s="18">
        <v>581.34</v>
      </c>
    </row>
    <row r="795" spans="1:14" x14ac:dyDescent="0.25">
      <c r="A795" s="61"/>
      <c r="B795" s="21" t="s">
        <v>2</v>
      </c>
      <c r="C795" s="163" t="s">
        <v>3</v>
      </c>
      <c r="D795" s="164"/>
      <c r="E795" s="165"/>
      <c r="F795" s="13"/>
      <c r="G795" s="17"/>
      <c r="H795" s="17"/>
      <c r="I795" s="17"/>
      <c r="J795" s="18">
        <v>0.37</v>
      </c>
      <c r="K795" s="17"/>
      <c r="L795" s="18">
        <v>7.0000000000000007E-2</v>
      </c>
      <c r="M795" s="17">
        <v>14.82</v>
      </c>
      <c r="N795" s="23">
        <f>L795*M795</f>
        <v>1.0374000000000001</v>
      </c>
    </row>
    <row r="796" spans="1:14" ht="16.899999999999999" customHeight="1" x14ac:dyDescent="0.25">
      <c r="A796" s="61"/>
      <c r="B796" s="21" t="s">
        <v>6</v>
      </c>
      <c r="C796" s="163" t="s">
        <v>7</v>
      </c>
      <c r="D796" s="164"/>
      <c r="E796" s="165"/>
      <c r="F796" s="13"/>
      <c r="G796" s="17"/>
      <c r="H796" s="17"/>
      <c r="I796" s="17"/>
      <c r="J796" s="18">
        <v>1.37</v>
      </c>
      <c r="K796" s="17"/>
      <c r="L796" s="18">
        <v>0.27</v>
      </c>
      <c r="M796" s="17">
        <v>11.36</v>
      </c>
      <c r="N796" s="23">
        <f>L796*M796</f>
        <v>3.0672000000000001</v>
      </c>
    </row>
    <row r="797" spans="1:14" x14ac:dyDescent="0.25">
      <c r="A797" s="18"/>
      <c r="B797" s="21"/>
      <c r="C797" s="163" t="s">
        <v>8</v>
      </c>
      <c r="D797" s="164"/>
      <c r="E797" s="165"/>
      <c r="F797" s="13" t="s">
        <v>9</v>
      </c>
      <c r="G797" s="29">
        <v>9.3000000000000007</v>
      </c>
      <c r="H797" s="17"/>
      <c r="I797" s="19">
        <v>1.86</v>
      </c>
      <c r="J797" s="23"/>
      <c r="K797" s="17"/>
      <c r="L797" s="23"/>
      <c r="M797" s="17"/>
      <c r="N797" s="23"/>
    </row>
    <row r="798" spans="1:14" x14ac:dyDescent="0.25">
      <c r="A798" s="61"/>
      <c r="B798" s="21"/>
      <c r="C798" s="163" t="s">
        <v>11</v>
      </c>
      <c r="D798" s="164"/>
      <c r="E798" s="165"/>
      <c r="F798" s="13"/>
      <c r="G798" s="17"/>
      <c r="H798" s="17"/>
      <c r="I798" s="17"/>
      <c r="J798" s="18">
        <v>86.09</v>
      </c>
      <c r="K798" s="17"/>
      <c r="L798" s="18">
        <v>17.21</v>
      </c>
      <c r="M798" s="17"/>
      <c r="N798" s="18">
        <f>N794+N795+N796</f>
        <v>585.44460000000004</v>
      </c>
    </row>
    <row r="799" spans="1:14" x14ac:dyDescent="0.25">
      <c r="A799" s="18"/>
      <c r="B799" s="21"/>
      <c r="C799" s="163" t="s">
        <v>12</v>
      </c>
      <c r="D799" s="164"/>
      <c r="E799" s="165"/>
      <c r="F799" s="13"/>
      <c r="G799" s="17"/>
      <c r="H799" s="17"/>
      <c r="I799" s="17"/>
      <c r="J799" s="23"/>
      <c r="K799" s="17"/>
      <c r="L799" s="18">
        <v>16.87</v>
      </c>
      <c r="M799" s="17"/>
      <c r="N799" s="18">
        <f>N794</f>
        <v>581.34</v>
      </c>
    </row>
    <row r="800" spans="1:14" x14ac:dyDescent="0.25">
      <c r="A800" s="18"/>
      <c r="B800" s="21" t="s">
        <v>139</v>
      </c>
      <c r="C800" s="163" t="s">
        <v>140</v>
      </c>
      <c r="D800" s="164"/>
      <c r="E800" s="165"/>
      <c r="F800" s="13" t="s">
        <v>15</v>
      </c>
      <c r="G800" s="24">
        <v>146</v>
      </c>
      <c r="H800" s="17"/>
      <c r="I800" s="24">
        <v>146</v>
      </c>
      <c r="J800" s="23"/>
      <c r="K800" s="17"/>
      <c r="L800" s="18">
        <v>24.63</v>
      </c>
      <c r="M800" s="17"/>
      <c r="N800" s="18">
        <f>N799*I800/100</f>
        <v>848.75639999999999</v>
      </c>
    </row>
    <row r="801" spans="1:14" x14ac:dyDescent="0.25">
      <c r="A801" s="18"/>
      <c r="B801" s="21" t="s">
        <v>141</v>
      </c>
      <c r="C801" s="163" t="s">
        <v>142</v>
      </c>
      <c r="D801" s="164"/>
      <c r="E801" s="165"/>
      <c r="F801" s="13" t="s">
        <v>15</v>
      </c>
      <c r="G801" s="24">
        <v>75</v>
      </c>
      <c r="H801" s="17"/>
      <c r="I801" s="24">
        <v>75</v>
      </c>
      <c r="J801" s="23"/>
      <c r="K801" s="17"/>
      <c r="L801" s="18">
        <v>12.65</v>
      </c>
      <c r="M801" s="17"/>
      <c r="N801" s="18">
        <f>N799*I801/100</f>
        <v>436.005</v>
      </c>
    </row>
    <row r="802" spans="1:14" x14ac:dyDescent="0.25">
      <c r="A802" s="33"/>
      <c r="B802" s="5"/>
      <c r="C802" s="158" t="s">
        <v>18</v>
      </c>
      <c r="D802" s="159"/>
      <c r="E802" s="160"/>
      <c r="F802" s="6"/>
      <c r="G802" s="7"/>
      <c r="H802" s="7"/>
      <c r="I802" s="7"/>
      <c r="J802" s="10"/>
      <c r="K802" s="7"/>
      <c r="L802" s="32">
        <v>54.49</v>
      </c>
      <c r="M802" s="17"/>
      <c r="N802" s="47">
        <f>N798+N800+N801</f>
        <v>1870.2060000000001</v>
      </c>
    </row>
    <row r="803" spans="1:14" ht="69" customHeight="1" x14ac:dyDescent="0.25">
      <c r="A803" s="4">
        <v>87</v>
      </c>
      <c r="B803" s="5" t="s">
        <v>216</v>
      </c>
      <c r="C803" s="158" t="s">
        <v>217</v>
      </c>
      <c r="D803" s="159"/>
      <c r="E803" s="160"/>
      <c r="F803" s="6" t="s">
        <v>201</v>
      </c>
      <c r="G803" s="7">
        <v>1</v>
      </c>
      <c r="H803" s="8">
        <v>1</v>
      </c>
      <c r="I803" s="8">
        <v>1</v>
      </c>
      <c r="J803" s="32">
        <v>520</v>
      </c>
      <c r="K803" s="7"/>
      <c r="L803" s="32">
        <v>520</v>
      </c>
      <c r="M803" s="7">
        <v>11.36</v>
      </c>
      <c r="N803" s="47">
        <f>L803*M803</f>
        <v>5907.2</v>
      </c>
    </row>
    <row r="804" spans="1:14" x14ac:dyDescent="0.25">
      <c r="A804" s="6"/>
      <c r="B804" s="5"/>
      <c r="C804" s="163" t="s">
        <v>21</v>
      </c>
      <c r="D804" s="164"/>
      <c r="E804" s="164"/>
      <c r="F804" s="164"/>
      <c r="G804" s="164"/>
      <c r="H804" s="164"/>
      <c r="I804" s="164"/>
      <c r="J804" s="164"/>
      <c r="K804" s="164"/>
      <c r="L804" s="164"/>
      <c r="M804" s="164"/>
      <c r="N804" s="165"/>
    </row>
    <row r="805" spans="1:14" x14ac:dyDescent="0.25">
      <c r="A805" s="6"/>
      <c r="B805" s="5"/>
      <c r="C805" s="158" t="s">
        <v>18</v>
      </c>
      <c r="D805" s="159"/>
      <c r="E805" s="160"/>
      <c r="F805" s="6"/>
      <c r="G805" s="7"/>
      <c r="H805" s="7"/>
      <c r="I805" s="7"/>
      <c r="J805" s="10"/>
      <c r="K805" s="7"/>
      <c r="L805" s="32">
        <v>520</v>
      </c>
      <c r="M805" s="17"/>
      <c r="N805" s="48">
        <f>N803</f>
        <v>5907.2</v>
      </c>
    </row>
    <row r="806" spans="1:14" ht="30" customHeight="1" x14ac:dyDescent="0.25">
      <c r="A806" s="4">
        <v>88</v>
      </c>
      <c r="B806" s="5" t="s">
        <v>138</v>
      </c>
      <c r="C806" s="158" t="s">
        <v>229</v>
      </c>
      <c r="D806" s="159"/>
      <c r="E806" s="160"/>
      <c r="F806" s="6" t="s">
        <v>119</v>
      </c>
      <c r="G806" s="7">
        <v>0.2</v>
      </c>
      <c r="H806" s="8">
        <v>1</v>
      </c>
      <c r="I806" s="44">
        <v>0.2</v>
      </c>
      <c r="J806" s="10"/>
      <c r="K806" s="7"/>
      <c r="L806" s="10"/>
      <c r="M806" s="7"/>
      <c r="N806" s="10"/>
    </row>
    <row r="807" spans="1:14" x14ac:dyDescent="0.25">
      <c r="A807" s="13"/>
      <c r="B807" s="14"/>
      <c r="C807" s="163" t="s">
        <v>137</v>
      </c>
      <c r="D807" s="164"/>
      <c r="E807" s="164"/>
      <c r="F807" s="164"/>
      <c r="G807" s="164"/>
      <c r="H807" s="164"/>
      <c r="I807" s="164"/>
      <c r="J807" s="164"/>
      <c r="K807" s="164"/>
      <c r="L807" s="164"/>
      <c r="M807" s="164"/>
      <c r="N807" s="165"/>
    </row>
    <row r="808" spans="1:14" x14ac:dyDescent="0.25">
      <c r="A808" s="12"/>
      <c r="B808" s="21" t="s">
        <v>0</v>
      </c>
      <c r="C808" s="163" t="s">
        <v>1</v>
      </c>
      <c r="D808" s="164"/>
      <c r="E808" s="165"/>
      <c r="F808" s="13"/>
      <c r="G808" s="17"/>
      <c r="H808" s="17"/>
      <c r="I808" s="17"/>
      <c r="J808" s="18">
        <v>84.35</v>
      </c>
      <c r="K808" s="17"/>
      <c r="L808" s="18">
        <v>16.87</v>
      </c>
      <c r="M808" s="19">
        <v>39.96</v>
      </c>
      <c r="N808" s="18">
        <f>L808*M808</f>
        <v>674.12520000000006</v>
      </c>
    </row>
    <row r="809" spans="1:14" ht="14.45" customHeight="1" x14ac:dyDescent="0.25">
      <c r="A809" s="12"/>
      <c r="B809" s="21" t="s">
        <v>2</v>
      </c>
      <c r="C809" s="163" t="s">
        <v>3</v>
      </c>
      <c r="D809" s="164"/>
      <c r="E809" s="165"/>
      <c r="F809" s="13"/>
      <c r="G809" s="17"/>
      <c r="H809" s="17"/>
      <c r="I809" s="17"/>
      <c r="J809" s="18">
        <v>0.37</v>
      </c>
      <c r="K809" s="17"/>
      <c r="L809" s="18">
        <v>7.0000000000000007E-2</v>
      </c>
      <c r="M809" s="17">
        <v>14.82</v>
      </c>
      <c r="N809" s="23">
        <f>L809*M809</f>
        <v>1.0374000000000001</v>
      </c>
    </row>
    <row r="810" spans="1:14" x14ac:dyDescent="0.25">
      <c r="A810" s="12"/>
      <c r="B810" s="21" t="s">
        <v>6</v>
      </c>
      <c r="C810" s="163" t="s">
        <v>7</v>
      </c>
      <c r="D810" s="164"/>
      <c r="E810" s="165"/>
      <c r="F810" s="13"/>
      <c r="G810" s="17"/>
      <c r="H810" s="17"/>
      <c r="I810" s="17"/>
      <c r="J810" s="18">
        <v>1.37</v>
      </c>
      <c r="K810" s="17"/>
      <c r="L810" s="18">
        <v>0.27</v>
      </c>
      <c r="M810" s="17">
        <v>11.36</v>
      </c>
      <c r="N810" s="23">
        <f>L810*M810</f>
        <v>3.0672000000000001</v>
      </c>
    </row>
    <row r="811" spans="1:14" x14ac:dyDescent="0.25">
      <c r="A811" s="21"/>
      <c r="B811" s="21"/>
      <c r="C811" s="163" t="s">
        <v>8</v>
      </c>
      <c r="D811" s="164"/>
      <c r="E811" s="165"/>
      <c r="F811" s="13" t="s">
        <v>9</v>
      </c>
      <c r="G811" s="29">
        <v>9.3000000000000007</v>
      </c>
      <c r="H811" s="17"/>
      <c r="I811" s="19">
        <v>1.86</v>
      </c>
      <c r="J811" s="23"/>
      <c r="K811" s="17"/>
      <c r="L811" s="23"/>
      <c r="M811" s="17"/>
      <c r="N811" s="23"/>
    </row>
    <row r="812" spans="1:14" x14ac:dyDescent="0.25">
      <c r="A812" s="12"/>
      <c r="B812" s="21"/>
      <c r="C812" s="163" t="s">
        <v>11</v>
      </c>
      <c r="D812" s="164"/>
      <c r="E812" s="165"/>
      <c r="F812" s="13"/>
      <c r="G812" s="17"/>
      <c r="H812" s="17"/>
      <c r="I812" s="17"/>
      <c r="J812" s="18">
        <v>86.09</v>
      </c>
      <c r="K812" s="17"/>
      <c r="L812" s="18">
        <v>17.21</v>
      </c>
      <c r="M812" s="17"/>
      <c r="N812" s="18">
        <f>N808+N809+N810</f>
        <v>678.22980000000007</v>
      </c>
    </row>
    <row r="813" spans="1:14" x14ac:dyDescent="0.25">
      <c r="A813" s="21"/>
      <c r="B813" s="21"/>
      <c r="C813" s="163" t="s">
        <v>12</v>
      </c>
      <c r="D813" s="164"/>
      <c r="E813" s="165"/>
      <c r="F813" s="13"/>
      <c r="G813" s="17"/>
      <c r="H813" s="17"/>
      <c r="I813" s="17"/>
      <c r="J813" s="23"/>
      <c r="K813" s="17"/>
      <c r="L813" s="18">
        <v>16.87</v>
      </c>
      <c r="M813" s="17"/>
      <c r="N813" s="18">
        <f>N808</f>
        <v>674.12520000000006</v>
      </c>
    </row>
    <row r="814" spans="1:14" ht="15.6" customHeight="1" x14ac:dyDescent="0.25">
      <c r="A814" s="21"/>
      <c r="B814" s="21" t="s">
        <v>139</v>
      </c>
      <c r="C814" s="163" t="s">
        <v>140</v>
      </c>
      <c r="D814" s="164"/>
      <c r="E814" s="165"/>
      <c r="F814" s="13" t="s">
        <v>15</v>
      </c>
      <c r="G814" s="24">
        <v>146</v>
      </c>
      <c r="H814" s="17"/>
      <c r="I814" s="24">
        <v>146</v>
      </c>
      <c r="J814" s="23"/>
      <c r="K814" s="17"/>
      <c r="L814" s="18">
        <v>24.63</v>
      </c>
      <c r="M814" s="17"/>
      <c r="N814" s="18">
        <f>N813*I814/100</f>
        <v>984.22279200000003</v>
      </c>
    </row>
    <row r="815" spans="1:14" x14ac:dyDescent="0.25">
      <c r="A815" s="21"/>
      <c r="B815" s="21" t="s">
        <v>141</v>
      </c>
      <c r="C815" s="163" t="s">
        <v>142</v>
      </c>
      <c r="D815" s="164"/>
      <c r="E815" s="165"/>
      <c r="F815" s="13" t="s">
        <v>15</v>
      </c>
      <c r="G815" s="24">
        <v>75</v>
      </c>
      <c r="H815" s="17"/>
      <c r="I815" s="24">
        <v>75</v>
      </c>
      <c r="J815" s="23"/>
      <c r="K815" s="17"/>
      <c r="L815" s="18">
        <v>12.65</v>
      </c>
      <c r="M815" s="17"/>
      <c r="N815" s="18">
        <f>N813*I815/100</f>
        <v>505.59390000000008</v>
      </c>
    </row>
    <row r="816" spans="1:14" ht="16.899999999999999" customHeight="1" x14ac:dyDescent="0.25">
      <c r="A816" s="6"/>
      <c r="B816" s="5"/>
      <c r="C816" s="158" t="s">
        <v>18</v>
      </c>
      <c r="D816" s="159"/>
      <c r="E816" s="160"/>
      <c r="F816" s="6"/>
      <c r="G816" s="7"/>
      <c r="H816" s="7"/>
      <c r="I816" s="7"/>
      <c r="J816" s="10"/>
      <c r="K816" s="7"/>
      <c r="L816" s="32">
        <v>54.49</v>
      </c>
      <c r="M816" s="17"/>
      <c r="N816" s="47">
        <f>N812+N814+N815</f>
        <v>2168.0464920000004</v>
      </c>
    </row>
    <row r="817" spans="1:15" ht="70.900000000000006" customHeight="1" x14ac:dyDescent="0.25">
      <c r="A817" s="4">
        <v>89</v>
      </c>
      <c r="B817" s="5" t="s">
        <v>218</v>
      </c>
      <c r="C817" s="161" t="s">
        <v>219</v>
      </c>
      <c r="D817" s="161"/>
      <c r="E817" s="161"/>
      <c r="F817" s="6" t="s">
        <v>201</v>
      </c>
      <c r="G817" s="7">
        <v>1</v>
      </c>
      <c r="H817" s="8">
        <v>1</v>
      </c>
      <c r="I817" s="8">
        <v>1</v>
      </c>
      <c r="J817" s="32">
        <v>273.45999999999998</v>
      </c>
      <c r="K817" s="7"/>
      <c r="L817" s="32">
        <v>273.45999999999998</v>
      </c>
      <c r="M817" s="7">
        <v>11.36</v>
      </c>
      <c r="N817" s="47">
        <f>L817*M817</f>
        <v>3106.5055999999995</v>
      </c>
    </row>
    <row r="818" spans="1:15" x14ac:dyDescent="0.25">
      <c r="A818" s="6"/>
      <c r="B818" s="5"/>
      <c r="C818" s="157" t="s">
        <v>21</v>
      </c>
      <c r="D818" s="157"/>
      <c r="E818" s="157"/>
      <c r="F818" s="157"/>
      <c r="G818" s="157"/>
      <c r="H818" s="157"/>
      <c r="I818" s="157"/>
      <c r="J818" s="157"/>
      <c r="K818" s="157"/>
      <c r="L818" s="157"/>
      <c r="M818" s="157"/>
      <c r="N818" s="157"/>
    </row>
    <row r="819" spans="1:15" ht="17.45" customHeight="1" x14ac:dyDescent="0.25">
      <c r="A819" s="6"/>
      <c r="B819" s="5"/>
      <c r="C819" s="161" t="s">
        <v>18</v>
      </c>
      <c r="D819" s="161"/>
      <c r="E819" s="161"/>
      <c r="F819" s="6"/>
      <c r="G819" s="7"/>
      <c r="H819" s="7"/>
      <c r="I819" s="7"/>
      <c r="J819" s="10"/>
      <c r="K819" s="7"/>
      <c r="L819" s="32">
        <v>273.45999999999998</v>
      </c>
      <c r="M819" s="17"/>
      <c r="N819" s="48">
        <f>N817</f>
        <v>3106.5055999999995</v>
      </c>
    </row>
    <row r="820" spans="1:15" ht="28.9" customHeight="1" x14ac:dyDescent="0.25">
      <c r="A820" s="4">
        <v>90</v>
      </c>
      <c r="B820" s="5" t="s">
        <v>138</v>
      </c>
      <c r="C820" s="161" t="s">
        <v>143</v>
      </c>
      <c r="D820" s="161"/>
      <c r="E820" s="161"/>
      <c r="F820" s="6" t="s">
        <v>119</v>
      </c>
      <c r="G820" s="7">
        <v>0.2</v>
      </c>
      <c r="H820" s="8">
        <v>1</v>
      </c>
      <c r="I820" s="44">
        <v>0.2</v>
      </c>
      <c r="J820" s="10"/>
      <c r="K820" s="7"/>
      <c r="L820" s="10"/>
      <c r="M820" s="7"/>
      <c r="N820" s="10"/>
    </row>
    <row r="821" spans="1:15" x14ac:dyDescent="0.25">
      <c r="A821" s="13"/>
      <c r="B821" s="14"/>
      <c r="C821" s="157" t="s">
        <v>137</v>
      </c>
      <c r="D821" s="157"/>
      <c r="E821" s="157"/>
      <c r="F821" s="157"/>
      <c r="G821" s="157"/>
      <c r="H821" s="157"/>
      <c r="I821" s="157"/>
      <c r="J821" s="157"/>
      <c r="K821" s="157"/>
      <c r="L821" s="157"/>
      <c r="M821" s="157"/>
      <c r="N821" s="157"/>
    </row>
    <row r="822" spans="1:15" x14ac:dyDescent="0.25">
      <c r="A822" s="12"/>
      <c r="B822" s="21" t="s">
        <v>0</v>
      </c>
      <c r="C822" s="157" t="s">
        <v>1</v>
      </c>
      <c r="D822" s="157"/>
      <c r="E822" s="157"/>
      <c r="F822" s="13"/>
      <c r="G822" s="17"/>
      <c r="H822" s="17"/>
      <c r="I822" s="17"/>
      <c r="J822" s="18">
        <v>84.35</v>
      </c>
      <c r="K822" s="17"/>
      <c r="L822" s="18">
        <v>16.87</v>
      </c>
      <c r="M822" s="19">
        <v>39.96</v>
      </c>
      <c r="N822" s="18">
        <f>L822*M822</f>
        <v>674.12520000000006</v>
      </c>
    </row>
    <row r="823" spans="1:15" ht="18.600000000000001" customHeight="1" x14ac:dyDescent="0.25">
      <c r="A823" s="12"/>
      <c r="B823" s="21" t="s">
        <v>2</v>
      </c>
      <c r="C823" s="157" t="s">
        <v>3</v>
      </c>
      <c r="D823" s="157"/>
      <c r="E823" s="157"/>
      <c r="F823" s="13"/>
      <c r="G823" s="17"/>
      <c r="H823" s="17"/>
      <c r="I823" s="17"/>
      <c r="J823" s="18">
        <v>0.37</v>
      </c>
      <c r="K823" s="17"/>
      <c r="L823" s="18">
        <v>7.0000000000000007E-2</v>
      </c>
      <c r="M823" s="17">
        <v>14.82</v>
      </c>
      <c r="N823" s="18">
        <f t="shared" ref="N823:N824" si="15">L823*M823</f>
        <v>1.0374000000000001</v>
      </c>
    </row>
    <row r="824" spans="1:15" x14ac:dyDescent="0.25">
      <c r="A824" s="12"/>
      <c r="B824" s="21" t="s">
        <v>6</v>
      </c>
      <c r="C824" s="157" t="s">
        <v>7</v>
      </c>
      <c r="D824" s="157"/>
      <c r="E824" s="157"/>
      <c r="F824" s="13"/>
      <c r="G824" s="17"/>
      <c r="H824" s="17"/>
      <c r="I824" s="17"/>
      <c r="J824" s="18">
        <v>1.37</v>
      </c>
      <c r="K824" s="17"/>
      <c r="L824" s="18">
        <v>0.27</v>
      </c>
      <c r="M824" s="17">
        <v>11.36</v>
      </c>
      <c r="N824" s="18">
        <f t="shared" si="15"/>
        <v>3.0672000000000001</v>
      </c>
    </row>
    <row r="825" spans="1:15" ht="18" customHeight="1" x14ac:dyDescent="0.25">
      <c r="A825" s="21"/>
      <c r="B825" s="21"/>
      <c r="C825" s="157" t="s">
        <v>8</v>
      </c>
      <c r="D825" s="157"/>
      <c r="E825" s="157"/>
      <c r="F825" s="13" t="s">
        <v>9</v>
      </c>
      <c r="G825" s="29">
        <v>9.3000000000000007</v>
      </c>
      <c r="H825" s="17"/>
      <c r="I825" s="19">
        <v>1.86</v>
      </c>
      <c r="J825" s="23"/>
      <c r="K825" s="17"/>
      <c r="L825" s="23"/>
      <c r="M825" s="17"/>
      <c r="N825" s="23"/>
    </row>
    <row r="826" spans="1:15" x14ac:dyDescent="0.25">
      <c r="A826" s="12"/>
      <c r="B826" s="21"/>
      <c r="C826" s="157" t="s">
        <v>11</v>
      </c>
      <c r="D826" s="157"/>
      <c r="E826" s="157"/>
      <c r="F826" s="13"/>
      <c r="G826" s="17"/>
      <c r="H826" s="17"/>
      <c r="I826" s="17"/>
      <c r="J826" s="18">
        <v>86.09</v>
      </c>
      <c r="K826" s="17"/>
      <c r="L826" s="18">
        <v>17.21</v>
      </c>
      <c r="M826" s="17"/>
      <c r="N826" s="18">
        <f>N822+N823+N824</f>
        <v>678.22980000000007</v>
      </c>
    </row>
    <row r="827" spans="1:15" x14ac:dyDescent="0.25">
      <c r="A827" s="21"/>
      <c r="B827" s="21"/>
      <c r="C827" s="157" t="s">
        <v>12</v>
      </c>
      <c r="D827" s="157"/>
      <c r="E827" s="157"/>
      <c r="F827" s="13"/>
      <c r="G827" s="17"/>
      <c r="H827" s="17"/>
      <c r="I827" s="17"/>
      <c r="J827" s="23"/>
      <c r="K827" s="17"/>
      <c r="L827" s="18">
        <v>16.87</v>
      </c>
      <c r="M827" s="17"/>
      <c r="N827" s="18">
        <v>581.34</v>
      </c>
    </row>
    <row r="828" spans="1:15" x14ac:dyDescent="0.25">
      <c r="A828" s="21"/>
      <c r="B828" s="21" t="s">
        <v>139</v>
      </c>
      <c r="C828" s="157" t="s">
        <v>140</v>
      </c>
      <c r="D828" s="157"/>
      <c r="E828" s="157"/>
      <c r="F828" s="13" t="s">
        <v>15</v>
      </c>
      <c r="G828" s="24">
        <v>146</v>
      </c>
      <c r="H828" s="17"/>
      <c r="I828" s="24">
        <v>146</v>
      </c>
      <c r="J828" s="23"/>
      <c r="K828" s="17"/>
      <c r="L828" s="18">
        <v>24.63</v>
      </c>
      <c r="M828" s="17"/>
      <c r="N828" s="18">
        <f>N827*I828/100</f>
        <v>848.75639999999999</v>
      </c>
    </row>
    <row r="829" spans="1:15" x14ac:dyDescent="0.25">
      <c r="A829" s="21"/>
      <c r="B829" s="21" t="s">
        <v>141</v>
      </c>
      <c r="C829" s="157" t="s">
        <v>142</v>
      </c>
      <c r="D829" s="157"/>
      <c r="E829" s="157"/>
      <c r="F829" s="13" t="s">
        <v>15</v>
      </c>
      <c r="G829" s="24">
        <v>75</v>
      </c>
      <c r="H829" s="17"/>
      <c r="I829" s="24">
        <v>75</v>
      </c>
      <c r="J829" s="23"/>
      <c r="K829" s="17"/>
      <c r="L829" s="18">
        <v>12.65</v>
      </c>
      <c r="M829" s="17"/>
      <c r="N829" s="18">
        <f>N827*I829/100</f>
        <v>436.005</v>
      </c>
      <c r="O829" s="111"/>
    </row>
    <row r="830" spans="1:15" x14ac:dyDescent="0.25">
      <c r="A830" s="6"/>
      <c r="B830" s="5"/>
      <c r="C830" s="161" t="s">
        <v>18</v>
      </c>
      <c r="D830" s="161"/>
      <c r="E830" s="161"/>
      <c r="F830" s="6"/>
      <c r="G830" s="7"/>
      <c r="H830" s="7"/>
      <c r="I830" s="7"/>
      <c r="J830" s="10"/>
      <c r="K830" s="7"/>
      <c r="L830" s="32">
        <v>54.49</v>
      </c>
      <c r="M830" s="17"/>
      <c r="N830" s="47">
        <f>N826+N828+N829</f>
        <v>1962.9911999999999</v>
      </c>
      <c r="O830" s="72"/>
    </row>
    <row r="831" spans="1:15" ht="69" customHeight="1" x14ac:dyDescent="0.25">
      <c r="A831" s="4">
        <v>91</v>
      </c>
      <c r="B831" s="5" t="s">
        <v>202</v>
      </c>
      <c r="C831" s="161" t="s">
        <v>203</v>
      </c>
      <c r="D831" s="161"/>
      <c r="E831" s="161"/>
      <c r="F831" s="6" t="s">
        <v>201</v>
      </c>
      <c r="G831" s="7">
        <v>1</v>
      </c>
      <c r="H831" s="24">
        <v>1</v>
      </c>
      <c r="I831" s="8">
        <v>1</v>
      </c>
      <c r="J831" s="32">
        <v>195.38</v>
      </c>
      <c r="K831" s="7"/>
      <c r="L831" s="32">
        <v>195.38</v>
      </c>
      <c r="M831" s="7">
        <v>11.36</v>
      </c>
      <c r="N831" s="47">
        <f>L831*M831</f>
        <v>2219.5167999999999</v>
      </c>
    </row>
    <row r="832" spans="1:15" ht="19.149999999999999" customHeight="1" x14ac:dyDescent="0.25">
      <c r="A832" s="6"/>
      <c r="B832" s="5"/>
      <c r="C832" s="157" t="s">
        <v>21</v>
      </c>
      <c r="D832" s="157"/>
      <c r="E832" s="157"/>
      <c r="F832" s="157"/>
      <c r="G832" s="157"/>
      <c r="H832" s="157"/>
      <c r="I832" s="157"/>
      <c r="J832" s="157"/>
      <c r="K832" s="157"/>
      <c r="L832" s="157"/>
      <c r="M832" s="157"/>
      <c r="N832" s="157"/>
    </row>
    <row r="833" spans="1:14" x14ac:dyDescent="0.25">
      <c r="A833" s="6"/>
      <c r="B833" s="5"/>
      <c r="C833" s="161" t="s">
        <v>18</v>
      </c>
      <c r="D833" s="161"/>
      <c r="E833" s="161"/>
      <c r="F833" s="6"/>
      <c r="G833" s="7"/>
      <c r="H833" s="7"/>
      <c r="I833" s="7"/>
      <c r="J833" s="10"/>
      <c r="K833" s="7"/>
      <c r="L833" s="32">
        <v>195.38</v>
      </c>
      <c r="M833" s="17"/>
      <c r="N833" s="48">
        <f>N831</f>
        <v>2219.5167999999999</v>
      </c>
    </row>
    <row r="834" spans="1:14" ht="43.15" customHeight="1" x14ac:dyDescent="0.25">
      <c r="A834" s="4">
        <v>92</v>
      </c>
      <c r="B834" s="5" t="s">
        <v>138</v>
      </c>
      <c r="C834" s="161" t="s">
        <v>234</v>
      </c>
      <c r="D834" s="161"/>
      <c r="E834" s="161"/>
      <c r="F834" s="6" t="s">
        <v>119</v>
      </c>
      <c r="G834" s="7">
        <v>0.2</v>
      </c>
      <c r="H834" s="24">
        <v>1</v>
      </c>
      <c r="I834" s="44">
        <v>0.2</v>
      </c>
      <c r="J834" s="10"/>
      <c r="K834" s="7"/>
      <c r="L834" s="10"/>
      <c r="M834" s="7"/>
      <c r="N834" s="10"/>
    </row>
    <row r="835" spans="1:14" ht="18" customHeight="1" x14ac:dyDescent="0.25">
      <c r="A835" s="13"/>
      <c r="B835" s="14"/>
      <c r="C835" s="157" t="s">
        <v>137</v>
      </c>
      <c r="D835" s="157"/>
      <c r="E835" s="157"/>
      <c r="F835" s="157"/>
      <c r="G835" s="157"/>
      <c r="H835" s="157"/>
      <c r="I835" s="157"/>
      <c r="J835" s="157"/>
      <c r="K835" s="157"/>
      <c r="L835" s="157"/>
      <c r="M835" s="157"/>
      <c r="N835" s="157"/>
    </row>
    <row r="836" spans="1:14" x14ac:dyDescent="0.25">
      <c r="A836" s="12"/>
      <c r="B836" s="21" t="s">
        <v>0</v>
      </c>
      <c r="C836" s="157" t="s">
        <v>1</v>
      </c>
      <c r="D836" s="157"/>
      <c r="E836" s="157"/>
      <c r="F836" s="13"/>
      <c r="G836" s="17"/>
      <c r="H836" s="17"/>
      <c r="I836" s="17"/>
      <c r="J836" s="18">
        <v>84.35</v>
      </c>
      <c r="K836" s="17"/>
      <c r="L836" s="18">
        <v>16.87</v>
      </c>
      <c r="M836" s="19">
        <v>39.96</v>
      </c>
      <c r="N836" s="18">
        <f>L836*M836</f>
        <v>674.12520000000006</v>
      </c>
    </row>
    <row r="837" spans="1:14" x14ac:dyDescent="0.25">
      <c r="A837" s="12"/>
      <c r="B837" s="21" t="s">
        <v>2</v>
      </c>
      <c r="C837" s="157" t="s">
        <v>3</v>
      </c>
      <c r="D837" s="157"/>
      <c r="E837" s="157"/>
      <c r="F837" s="13"/>
      <c r="G837" s="17"/>
      <c r="H837" s="17"/>
      <c r="I837" s="17"/>
      <c r="J837" s="18">
        <v>0.37</v>
      </c>
      <c r="K837" s="17"/>
      <c r="L837" s="18">
        <v>7.0000000000000007E-2</v>
      </c>
      <c r="M837" s="17">
        <v>14.82</v>
      </c>
      <c r="N837" s="23">
        <f>L837*M837</f>
        <v>1.0374000000000001</v>
      </c>
    </row>
    <row r="838" spans="1:14" x14ac:dyDescent="0.25">
      <c r="A838" s="12"/>
      <c r="B838" s="21" t="s">
        <v>6</v>
      </c>
      <c r="C838" s="157" t="s">
        <v>7</v>
      </c>
      <c r="D838" s="157"/>
      <c r="E838" s="157"/>
      <c r="F838" s="13"/>
      <c r="G838" s="17"/>
      <c r="H838" s="17"/>
      <c r="I838" s="17"/>
      <c r="J838" s="18">
        <v>1.37</v>
      </c>
      <c r="K838" s="17"/>
      <c r="L838" s="18">
        <v>0.27</v>
      </c>
      <c r="M838" s="17">
        <v>11.36</v>
      </c>
      <c r="N838" s="23">
        <f>L838*M838</f>
        <v>3.0672000000000001</v>
      </c>
    </row>
    <row r="839" spans="1:14" x14ac:dyDescent="0.25">
      <c r="A839" s="21"/>
      <c r="B839" s="21"/>
      <c r="C839" s="157" t="s">
        <v>8</v>
      </c>
      <c r="D839" s="157"/>
      <c r="E839" s="157"/>
      <c r="F839" s="13" t="s">
        <v>9</v>
      </c>
      <c r="G839" s="29">
        <v>9.3000000000000007</v>
      </c>
      <c r="H839" s="17"/>
      <c r="I839" s="19">
        <v>1.86</v>
      </c>
      <c r="J839" s="23"/>
      <c r="K839" s="17"/>
      <c r="L839" s="23"/>
      <c r="M839" s="17"/>
      <c r="N839" s="23"/>
    </row>
    <row r="840" spans="1:14" x14ac:dyDescent="0.25">
      <c r="A840" s="12"/>
      <c r="B840" s="21"/>
      <c r="C840" s="157" t="s">
        <v>11</v>
      </c>
      <c r="D840" s="157"/>
      <c r="E840" s="157"/>
      <c r="F840" s="13"/>
      <c r="G840" s="17"/>
      <c r="H840" s="17"/>
      <c r="I840" s="17"/>
      <c r="J840" s="18">
        <v>86.09</v>
      </c>
      <c r="K840" s="17"/>
      <c r="L840" s="18">
        <v>17.21</v>
      </c>
      <c r="M840" s="17"/>
      <c r="N840" s="18">
        <f>N836+N837+N838</f>
        <v>678.22980000000007</v>
      </c>
    </row>
    <row r="841" spans="1:14" x14ac:dyDescent="0.25">
      <c r="A841" s="21"/>
      <c r="B841" s="21"/>
      <c r="C841" s="157" t="s">
        <v>12</v>
      </c>
      <c r="D841" s="157"/>
      <c r="E841" s="157"/>
      <c r="F841" s="13"/>
      <c r="G841" s="17"/>
      <c r="H841" s="17"/>
      <c r="I841" s="17"/>
      <c r="J841" s="23"/>
      <c r="K841" s="17"/>
      <c r="L841" s="18">
        <v>16.87</v>
      </c>
      <c r="M841" s="17"/>
      <c r="N841" s="18">
        <f>N836</f>
        <v>674.12520000000006</v>
      </c>
    </row>
    <row r="842" spans="1:14" ht="28.9" customHeight="1" x14ac:dyDescent="0.25">
      <c r="A842" s="21"/>
      <c r="B842" s="21" t="s">
        <v>139</v>
      </c>
      <c r="C842" s="157" t="s">
        <v>140</v>
      </c>
      <c r="D842" s="157"/>
      <c r="E842" s="157"/>
      <c r="F842" s="13" t="s">
        <v>15</v>
      </c>
      <c r="G842" s="24">
        <v>146</v>
      </c>
      <c r="H842" s="17"/>
      <c r="I842" s="24">
        <v>146</v>
      </c>
      <c r="J842" s="23"/>
      <c r="K842" s="17"/>
      <c r="L842" s="18">
        <v>24.63</v>
      </c>
      <c r="M842" s="17"/>
      <c r="N842" s="18">
        <f>N841*I842/100</f>
        <v>984.22279200000003</v>
      </c>
    </row>
    <row r="843" spans="1:14" ht="29.45" customHeight="1" x14ac:dyDescent="0.25">
      <c r="A843" s="21"/>
      <c r="B843" s="21" t="s">
        <v>141</v>
      </c>
      <c r="C843" s="157" t="s">
        <v>142</v>
      </c>
      <c r="D843" s="157"/>
      <c r="E843" s="157"/>
      <c r="F843" s="13" t="s">
        <v>15</v>
      </c>
      <c r="G843" s="24">
        <v>75</v>
      </c>
      <c r="H843" s="17"/>
      <c r="I843" s="24">
        <v>75</v>
      </c>
      <c r="J843" s="23"/>
      <c r="K843" s="17"/>
      <c r="L843" s="18">
        <v>12.65</v>
      </c>
      <c r="M843" s="17"/>
      <c r="N843" s="18">
        <f>N841*I843/100</f>
        <v>505.59390000000008</v>
      </c>
    </row>
    <row r="844" spans="1:14" ht="15.6" customHeight="1" x14ac:dyDescent="0.25">
      <c r="A844" s="6"/>
      <c r="B844" s="5"/>
      <c r="C844" s="161" t="s">
        <v>18</v>
      </c>
      <c r="D844" s="161"/>
      <c r="E844" s="161"/>
      <c r="F844" s="6"/>
      <c r="G844" s="7"/>
      <c r="H844" s="7"/>
      <c r="I844" s="7"/>
      <c r="J844" s="10"/>
      <c r="K844" s="7"/>
      <c r="L844" s="32">
        <v>54.49</v>
      </c>
      <c r="M844" s="17"/>
      <c r="N844" s="47">
        <f>N840+N842+N843</f>
        <v>2168.0464920000004</v>
      </c>
    </row>
    <row r="845" spans="1:14" ht="68.45" customHeight="1" x14ac:dyDescent="0.25">
      <c r="A845" s="4">
        <v>93</v>
      </c>
      <c r="B845" s="5" t="s">
        <v>220</v>
      </c>
      <c r="C845" s="161" t="s">
        <v>221</v>
      </c>
      <c r="D845" s="161"/>
      <c r="E845" s="161"/>
      <c r="F845" s="6" t="s">
        <v>201</v>
      </c>
      <c r="G845" s="7">
        <v>1</v>
      </c>
      <c r="H845" s="24">
        <v>1</v>
      </c>
      <c r="I845" s="8">
        <v>1</v>
      </c>
      <c r="J845" s="32">
        <v>129.38999999999999</v>
      </c>
      <c r="K845" s="7"/>
      <c r="L845" s="32">
        <v>129.38999999999999</v>
      </c>
      <c r="M845" s="17">
        <v>11.36</v>
      </c>
      <c r="N845" s="47">
        <f>L845*M845</f>
        <v>1469.8703999999998</v>
      </c>
    </row>
    <row r="846" spans="1:14" ht="17.45" customHeight="1" x14ac:dyDescent="0.25">
      <c r="A846" s="6"/>
      <c r="B846" s="5"/>
      <c r="C846" s="157" t="s">
        <v>21</v>
      </c>
      <c r="D846" s="157"/>
      <c r="E846" s="157"/>
      <c r="F846" s="157"/>
      <c r="G846" s="157"/>
      <c r="H846" s="157"/>
      <c r="I846" s="157"/>
      <c r="J846" s="157"/>
      <c r="K846" s="157"/>
      <c r="L846" s="157"/>
      <c r="M846" s="157"/>
      <c r="N846" s="157"/>
    </row>
    <row r="847" spans="1:14" ht="15.6" customHeight="1" x14ac:dyDescent="0.25">
      <c r="A847" s="6"/>
      <c r="B847" s="5"/>
      <c r="C847" s="161" t="s">
        <v>18</v>
      </c>
      <c r="D847" s="161"/>
      <c r="E847" s="161"/>
      <c r="F847" s="6"/>
      <c r="G847" s="7"/>
      <c r="H847" s="7"/>
      <c r="I847" s="7"/>
      <c r="J847" s="10"/>
      <c r="K847" s="7"/>
      <c r="L847" s="32">
        <v>129.38999999999999</v>
      </c>
      <c r="M847" s="17"/>
      <c r="N847" s="48">
        <f>N845</f>
        <v>1469.8703999999998</v>
      </c>
    </row>
    <row r="848" spans="1:14" x14ac:dyDescent="0.25">
      <c r="A848" s="166" t="s">
        <v>151</v>
      </c>
      <c r="B848" s="166"/>
      <c r="C848" s="166"/>
      <c r="D848" s="166"/>
      <c r="E848" s="166"/>
      <c r="F848" s="166"/>
      <c r="G848" s="166"/>
      <c r="H848" s="166"/>
      <c r="I848" s="166"/>
      <c r="J848" s="166"/>
      <c r="K848" s="166"/>
      <c r="L848" s="166"/>
      <c r="M848" s="166"/>
      <c r="N848" s="166"/>
    </row>
    <row r="849" spans="1:15" ht="34.15" customHeight="1" x14ac:dyDescent="0.25">
      <c r="A849" s="4">
        <v>94</v>
      </c>
      <c r="B849" s="74" t="s">
        <v>237</v>
      </c>
      <c r="C849" s="161" t="s">
        <v>238</v>
      </c>
      <c r="D849" s="161"/>
      <c r="E849" s="161"/>
      <c r="F849" s="6" t="s">
        <v>147</v>
      </c>
      <c r="G849" s="7">
        <v>1</v>
      </c>
      <c r="H849" s="24">
        <v>1</v>
      </c>
      <c r="I849" s="8">
        <v>1</v>
      </c>
      <c r="J849" s="10"/>
      <c r="K849" s="7"/>
      <c r="L849" s="10"/>
      <c r="M849" s="7"/>
      <c r="N849" s="10"/>
    </row>
    <row r="850" spans="1:15" ht="19.149999999999999" customHeight="1" x14ac:dyDescent="0.25">
      <c r="A850" s="75"/>
      <c r="B850" s="21" t="s">
        <v>0</v>
      </c>
      <c r="C850" s="157" t="s">
        <v>1</v>
      </c>
      <c r="D850" s="157"/>
      <c r="E850" s="157"/>
      <c r="F850" s="13"/>
      <c r="G850" s="17"/>
      <c r="H850" s="17"/>
      <c r="I850" s="17"/>
      <c r="J850" s="18">
        <v>12.4</v>
      </c>
      <c r="K850" s="17"/>
      <c r="L850" s="18">
        <v>12.4</v>
      </c>
      <c r="M850" s="19">
        <v>39.96</v>
      </c>
      <c r="N850" s="18">
        <f>L850*M850</f>
        <v>495.50400000000002</v>
      </c>
    </row>
    <row r="851" spans="1:15" x14ac:dyDescent="0.25">
      <c r="A851" s="75"/>
      <c r="B851" s="21" t="s">
        <v>2</v>
      </c>
      <c r="C851" s="157" t="s">
        <v>3</v>
      </c>
      <c r="D851" s="157"/>
      <c r="E851" s="157"/>
      <c r="F851" s="13"/>
      <c r="G851" s="17"/>
      <c r="H851" s="17"/>
      <c r="I851" s="17"/>
      <c r="J851" s="18">
        <v>1.97</v>
      </c>
      <c r="K851" s="17"/>
      <c r="L851" s="18">
        <v>1.97</v>
      </c>
      <c r="M851" s="17">
        <v>14.82</v>
      </c>
      <c r="N851" s="18">
        <f t="shared" ref="N851:N853" si="16">L851*M851</f>
        <v>29.195399999999999</v>
      </c>
    </row>
    <row r="852" spans="1:15" x14ac:dyDescent="0.25">
      <c r="A852" s="75"/>
      <c r="B852" s="21" t="s">
        <v>4</v>
      </c>
      <c r="C852" s="157" t="s">
        <v>5</v>
      </c>
      <c r="D852" s="157"/>
      <c r="E852" s="157"/>
      <c r="F852" s="13"/>
      <c r="G852" s="17"/>
      <c r="H852" s="17"/>
      <c r="I852" s="17"/>
      <c r="J852" s="18">
        <v>0.35</v>
      </c>
      <c r="K852" s="17"/>
      <c r="L852" s="18">
        <v>0.35</v>
      </c>
      <c r="M852" s="19">
        <v>39.96</v>
      </c>
      <c r="N852" s="18">
        <f t="shared" si="16"/>
        <v>13.985999999999999</v>
      </c>
    </row>
    <row r="853" spans="1:15" x14ac:dyDescent="0.25">
      <c r="A853" s="75"/>
      <c r="B853" s="21" t="s">
        <v>6</v>
      </c>
      <c r="C853" s="157" t="s">
        <v>7</v>
      </c>
      <c r="D853" s="157"/>
      <c r="E853" s="157"/>
      <c r="F853" s="13"/>
      <c r="G853" s="17"/>
      <c r="H853" s="17"/>
      <c r="I853" s="17"/>
      <c r="J853" s="18">
        <v>24.56</v>
      </c>
      <c r="K853" s="17"/>
      <c r="L853" s="18">
        <v>24.56</v>
      </c>
      <c r="M853" s="17">
        <v>11.36</v>
      </c>
      <c r="N853" s="18">
        <f t="shared" si="16"/>
        <v>279.0016</v>
      </c>
    </row>
    <row r="854" spans="1:15" x14ac:dyDescent="0.25">
      <c r="A854" s="21"/>
      <c r="B854" s="21"/>
      <c r="C854" s="157" t="s">
        <v>8</v>
      </c>
      <c r="D854" s="157"/>
      <c r="E854" s="157"/>
      <c r="F854" s="13" t="s">
        <v>9</v>
      </c>
      <c r="G854" s="29">
        <v>1.4</v>
      </c>
      <c r="H854" s="17"/>
      <c r="I854" s="29">
        <v>1.4</v>
      </c>
      <c r="J854" s="23"/>
      <c r="K854" s="17"/>
      <c r="L854" s="23"/>
      <c r="M854" s="17"/>
      <c r="N854" s="23"/>
    </row>
    <row r="855" spans="1:15" x14ac:dyDescent="0.25">
      <c r="A855" s="21"/>
      <c r="B855" s="21"/>
      <c r="C855" s="157" t="s">
        <v>10</v>
      </c>
      <c r="D855" s="157"/>
      <c r="E855" s="157"/>
      <c r="F855" s="13" t="s">
        <v>9</v>
      </c>
      <c r="G855" s="19">
        <v>0.03</v>
      </c>
      <c r="H855" s="17"/>
      <c r="I855" s="19">
        <v>0.03</v>
      </c>
      <c r="J855" s="23"/>
      <c r="K855" s="17"/>
      <c r="L855" s="23"/>
      <c r="M855" s="17"/>
      <c r="N855" s="23"/>
    </row>
    <row r="856" spans="1:15" ht="18.600000000000001" customHeight="1" x14ac:dyDescent="0.25">
      <c r="A856" s="75"/>
      <c r="B856" s="21"/>
      <c r="C856" s="157" t="s">
        <v>11</v>
      </c>
      <c r="D856" s="157"/>
      <c r="E856" s="157"/>
      <c r="F856" s="13"/>
      <c r="G856" s="17"/>
      <c r="H856" s="17"/>
      <c r="I856" s="17"/>
      <c r="J856" s="18">
        <v>38.93</v>
      </c>
      <c r="K856" s="17"/>
      <c r="L856" s="18">
        <v>38.93</v>
      </c>
      <c r="M856" s="17"/>
      <c r="N856" s="18">
        <f>N850+N851+N853</f>
        <v>803.70100000000002</v>
      </c>
    </row>
    <row r="857" spans="1:15" ht="18" customHeight="1" x14ac:dyDescent="0.25">
      <c r="A857" s="21"/>
      <c r="B857" s="21"/>
      <c r="C857" s="157" t="s">
        <v>12</v>
      </c>
      <c r="D857" s="157"/>
      <c r="E857" s="157"/>
      <c r="F857" s="13"/>
      <c r="G857" s="17"/>
      <c r="H857" s="17"/>
      <c r="I857" s="17"/>
      <c r="J857" s="23"/>
      <c r="K857" s="17"/>
      <c r="L857" s="18">
        <v>12.75</v>
      </c>
      <c r="M857" s="17"/>
      <c r="N857" s="18">
        <f>N850+N852</f>
        <v>509.49</v>
      </c>
    </row>
    <row r="858" spans="1:15" x14ac:dyDescent="0.25">
      <c r="A858" s="21"/>
      <c r="B858" s="21" t="s">
        <v>104</v>
      </c>
      <c r="C858" s="157" t="s">
        <v>105</v>
      </c>
      <c r="D858" s="157"/>
      <c r="E858" s="157"/>
      <c r="F858" s="13" t="s">
        <v>15</v>
      </c>
      <c r="G858" s="24">
        <v>117</v>
      </c>
      <c r="H858" s="17"/>
      <c r="I858" s="24">
        <v>117</v>
      </c>
      <c r="J858" s="23"/>
      <c r="K858" s="17"/>
      <c r="L858" s="18">
        <v>14.92</v>
      </c>
      <c r="M858" s="17"/>
      <c r="N858" s="18">
        <f>N857*I858/100</f>
        <v>596.10329999999999</v>
      </c>
    </row>
    <row r="859" spans="1:15" ht="15.6" customHeight="1" x14ac:dyDescent="0.25">
      <c r="A859" s="21"/>
      <c r="B859" s="21" t="s">
        <v>106</v>
      </c>
      <c r="C859" s="157" t="s">
        <v>107</v>
      </c>
      <c r="D859" s="157"/>
      <c r="E859" s="157"/>
      <c r="F859" s="13" t="s">
        <v>15</v>
      </c>
      <c r="G859" s="24">
        <v>74</v>
      </c>
      <c r="H859" s="17"/>
      <c r="I859" s="24">
        <v>74</v>
      </c>
      <c r="J859" s="23"/>
      <c r="K859" s="17"/>
      <c r="L859" s="18">
        <v>9.44</v>
      </c>
      <c r="M859" s="17"/>
      <c r="N859" s="18">
        <f>N857*I859/100</f>
        <v>377.02260000000001</v>
      </c>
    </row>
    <row r="860" spans="1:15" ht="17.45" customHeight="1" x14ac:dyDescent="0.25">
      <c r="A860" s="6"/>
      <c r="B860" s="74"/>
      <c r="C860" s="161" t="s">
        <v>18</v>
      </c>
      <c r="D860" s="161"/>
      <c r="E860" s="161"/>
      <c r="F860" s="6"/>
      <c r="G860" s="7"/>
      <c r="H860" s="7"/>
      <c r="I860" s="7"/>
      <c r="J860" s="10"/>
      <c r="K860" s="7"/>
      <c r="L860" s="32">
        <v>63.29</v>
      </c>
      <c r="M860" s="17"/>
      <c r="N860" s="26">
        <f>N856+N858+N859</f>
        <v>1776.8269</v>
      </c>
    </row>
    <row r="861" spans="1:15" ht="74.45" customHeight="1" x14ac:dyDescent="0.25">
      <c r="A861" s="6" t="s">
        <v>356</v>
      </c>
      <c r="B861" s="130" t="s">
        <v>289</v>
      </c>
      <c r="C861" s="161" t="s">
        <v>290</v>
      </c>
      <c r="D861" s="161"/>
      <c r="E861" s="161"/>
      <c r="F861" s="6" t="s">
        <v>147</v>
      </c>
      <c r="G861" s="7">
        <v>1</v>
      </c>
      <c r="H861" s="8">
        <v>1</v>
      </c>
      <c r="I861" s="8">
        <v>1</v>
      </c>
      <c r="J861" s="32">
        <v>476.7</v>
      </c>
      <c r="K861" s="7"/>
      <c r="L861" s="32">
        <v>476.7</v>
      </c>
      <c r="M861" s="7">
        <v>11.36</v>
      </c>
      <c r="N861" s="47">
        <f>L861*M861</f>
        <v>5415.3119999999999</v>
      </c>
      <c r="O861" s="114"/>
    </row>
    <row r="862" spans="1:15" ht="18" customHeight="1" x14ac:dyDescent="0.25">
      <c r="A862" s="6"/>
      <c r="B862" s="130"/>
      <c r="C862" s="157" t="s">
        <v>21</v>
      </c>
      <c r="D862" s="157"/>
      <c r="E862" s="157"/>
      <c r="F862" s="157"/>
      <c r="G862" s="157"/>
      <c r="H862" s="157"/>
      <c r="I862" s="157"/>
      <c r="J862" s="157"/>
      <c r="K862" s="157"/>
      <c r="L862" s="157"/>
      <c r="M862" s="157"/>
      <c r="N862" s="157"/>
    </row>
    <row r="863" spans="1:15" x14ac:dyDescent="0.25">
      <c r="A863" s="6"/>
      <c r="B863" s="130"/>
      <c r="C863" s="161" t="s">
        <v>18</v>
      </c>
      <c r="D863" s="161"/>
      <c r="E863" s="161"/>
      <c r="F863" s="6"/>
      <c r="G863" s="7"/>
      <c r="H863" s="7"/>
      <c r="I863" s="7"/>
      <c r="J863" s="10"/>
      <c r="K863" s="7"/>
      <c r="L863" s="32">
        <v>476.7</v>
      </c>
      <c r="M863" s="17"/>
      <c r="N863" s="48">
        <f>N861</f>
        <v>5415.3119999999999</v>
      </c>
    </row>
    <row r="864" spans="1:15" ht="44.45" customHeight="1" x14ac:dyDescent="0.25">
      <c r="A864" s="4">
        <v>96</v>
      </c>
      <c r="B864" s="130" t="s">
        <v>199</v>
      </c>
      <c r="C864" s="158" t="s">
        <v>239</v>
      </c>
      <c r="D864" s="159"/>
      <c r="E864" s="160"/>
      <c r="F864" s="6" t="s">
        <v>131</v>
      </c>
      <c r="G864" s="7">
        <v>2</v>
      </c>
      <c r="H864" s="8">
        <v>1</v>
      </c>
      <c r="I864" s="8">
        <v>2</v>
      </c>
      <c r="J864" s="10"/>
      <c r="K864" s="7"/>
      <c r="L864" s="10"/>
      <c r="M864" s="7"/>
      <c r="N864" s="10"/>
    </row>
    <row r="865" spans="1:14" x14ac:dyDescent="0.25">
      <c r="A865" s="131"/>
      <c r="B865" s="16">
        <v>1</v>
      </c>
      <c r="C865" s="163" t="s">
        <v>1</v>
      </c>
      <c r="D865" s="164"/>
      <c r="E865" s="165"/>
      <c r="F865" s="13"/>
      <c r="G865" s="17"/>
      <c r="H865" s="17"/>
      <c r="I865" s="17"/>
      <c r="J865" s="18">
        <v>9.35</v>
      </c>
      <c r="K865" s="17"/>
      <c r="L865" s="18">
        <f>I864*J865</f>
        <v>18.7</v>
      </c>
      <c r="M865" s="19">
        <v>39.96</v>
      </c>
      <c r="N865" s="20">
        <f>L865*M865</f>
        <v>747.25199999999995</v>
      </c>
    </row>
    <row r="866" spans="1:14" x14ac:dyDescent="0.25">
      <c r="A866" s="131"/>
      <c r="B866" s="16">
        <v>2</v>
      </c>
      <c r="C866" s="163" t="s">
        <v>3</v>
      </c>
      <c r="D866" s="164"/>
      <c r="E866" s="165"/>
      <c r="F866" s="13"/>
      <c r="G866" s="17"/>
      <c r="H866" s="17"/>
      <c r="I866" s="17"/>
      <c r="J866" s="18">
        <v>148.53</v>
      </c>
      <c r="K866" s="17"/>
      <c r="L866" s="20">
        <f>I864*J866</f>
        <v>297.06</v>
      </c>
      <c r="M866" s="17">
        <v>14.82</v>
      </c>
      <c r="N866" s="20">
        <f t="shared" ref="N866:N867" si="17">L866*M866</f>
        <v>4402.4292000000005</v>
      </c>
    </row>
    <row r="867" spans="1:14" x14ac:dyDescent="0.25">
      <c r="A867" s="75"/>
      <c r="B867" s="16">
        <v>3</v>
      </c>
      <c r="C867" s="157" t="s">
        <v>5</v>
      </c>
      <c r="D867" s="157"/>
      <c r="E867" s="157"/>
      <c r="F867" s="13"/>
      <c r="G867" s="17"/>
      <c r="H867" s="17"/>
      <c r="I867" s="17"/>
      <c r="J867" s="18">
        <v>6.34</v>
      </c>
      <c r="K867" s="17"/>
      <c r="L867" s="18">
        <f>I864*J867</f>
        <v>12.68</v>
      </c>
      <c r="M867" s="19">
        <v>11.36</v>
      </c>
      <c r="N867" s="20">
        <f t="shared" si="17"/>
        <v>144.04479999999998</v>
      </c>
    </row>
    <row r="868" spans="1:14" ht="16.149999999999999" customHeight="1" x14ac:dyDescent="0.25">
      <c r="A868" s="21"/>
      <c r="B868" s="21"/>
      <c r="C868" s="157" t="s">
        <v>8</v>
      </c>
      <c r="D868" s="157"/>
      <c r="E868" s="157"/>
      <c r="F868" s="13" t="s">
        <v>9</v>
      </c>
      <c r="G868" s="19">
        <v>0.89</v>
      </c>
      <c r="H868" s="17"/>
      <c r="I868" s="19">
        <v>12.46</v>
      </c>
      <c r="J868" s="23"/>
      <c r="K868" s="17"/>
      <c r="L868" s="23"/>
      <c r="M868" s="17"/>
      <c r="N868" s="23"/>
    </row>
    <row r="869" spans="1:14" ht="15" customHeight="1" x14ac:dyDescent="0.25">
      <c r="A869" s="21"/>
      <c r="B869" s="21"/>
      <c r="C869" s="157" t="s">
        <v>10</v>
      </c>
      <c r="D869" s="157"/>
      <c r="E869" s="157"/>
      <c r="F869" s="13" t="s">
        <v>9</v>
      </c>
      <c r="G869" s="19">
        <v>0.44</v>
      </c>
      <c r="H869" s="17"/>
      <c r="I869" s="19">
        <v>6.16</v>
      </c>
      <c r="J869" s="23"/>
      <c r="K869" s="17"/>
      <c r="L869" s="23"/>
      <c r="M869" s="17"/>
      <c r="N869" s="23"/>
    </row>
    <row r="870" spans="1:14" x14ac:dyDescent="0.25">
      <c r="A870" s="75"/>
      <c r="B870" s="21"/>
      <c r="C870" s="157" t="s">
        <v>11</v>
      </c>
      <c r="D870" s="157"/>
      <c r="E870" s="157"/>
      <c r="F870" s="13"/>
      <c r="G870" s="17"/>
      <c r="H870" s="17"/>
      <c r="I870" s="17"/>
      <c r="J870" s="18">
        <v>157.88</v>
      </c>
      <c r="K870" s="17"/>
      <c r="L870" s="20">
        <v>2210.3200000000002</v>
      </c>
      <c r="M870" s="17"/>
      <c r="N870" s="20">
        <f>N865+N866</f>
        <v>5149.6812000000009</v>
      </c>
    </row>
    <row r="871" spans="1:14" x14ac:dyDescent="0.25">
      <c r="A871" s="21"/>
      <c r="B871" s="21"/>
      <c r="C871" s="157" t="s">
        <v>12</v>
      </c>
      <c r="D871" s="157"/>
      <c r="E871" s="157"/>
      <c r="F871" s="13"/>
      <c r="G871" s="17"/>
      <c r="H871" s="17"/>
      <c r="I871" s="17"/>
      <c r="J871" s="23"/>
      <c r="K871" s="17"/>
      <c r="L871" s="18">
        <v>219.66</v>
      </c>
      <c r="M871" s="17"/>
      <c r="N871" s="20">
        <f>N865+N867</f>
        <v>891.29679999999996</v>
      </c>
    </row>
    <row r="872" spans="1:14" x14ac:dyDescent="0.25">
      <c r="A872" s="21"/>
      <c r="B872" s="21" t="s">
        <v>132</v>
      </c>
      <c r="C872" s="157" t="s">
        <v>133</v>
      </c>
      <c r="D872" s="157"/>
      <c r="E872" s="157"/>
      <c r="F872" s="13" t="s">
        <v>15</v>
      </c>
      <c r="G872" s="24">
        <v>111</v>
      </c>
      <c r="H872" s="17"/>
      <c r="I872" s="24">
        <v>111</v>
      </c>
      <c r="J872" s="23"/>
      <c r="K872" s="17"/>
      <c r="L872" s="18">
        <v>243.82</v>
      </c>
      <c r="M872" s="17"/>
      <c r="N872" s="20">
        <f>N871*I872/100</f>
        <v>989.33944799999995</v>
      </c>
    </row>
    <row r="873" spans="1:14" x14ac:dyDescent="0.25">
      <c r="A873" s="21"/>
      <c r="B873" s="21" t="s">
        <v>134</v>
      </c>
      <c r="C873" s="157" t="s">
        <v>135</v>
      </c>
      <c r="D873" s="157"/>
      <c r="E873" s="157"/>
      <c r="F873" s="13" t="s">
        <v>15</v>
      </c>
      <c r="G873" s="24">
        <v>60</v>
      </c>
      <c r="H873" s="17"/>
      <c r="I873" s="24">
        <v>60</v>
      </c>
      <c r="J873" s="23"/>
      <c r="K873" s="17"/>
      <c r="L873" s="18">
        <v>131.80000000000001</v>
      </c>
      <c r="M873" s="17"/>
      <c r="N873" s="20">
        <f>N871*I873/100</f>
        <v>534.77807999999993</v>
      </c>
    </row>
    <row r="874" spans="1:14" x14ac:dyDescent="0.25">
      <c r="A874" s="6"/>
      <c r="B874" s="74"/>
      <c r="C874" s="161" t="s">
        <v>18</v>
      </c>
      <c r="D874" s="161"/>
      <c r="E874" s="161"/>
      <c r="F874" s="6"/>
      <c r="G874" s="7"/>
      <c r="H874" s="7"/>
      <c r="I874" s="7"/>
      <c r="J874" s="10"/>
      <c r="K874" s="7"/>
      <c r="L874" s="26">
        <v>2585.94</v>
      </c>
      <c r="M874" s="17"/>
      <c r="N874" s="26">
        <f>N870+N872+N873</f>
        <v>6673.7987280000007</v>
      </c>
    </row>
    <row r="875" spans="1:14" ht="57" customHeight="1" x14ac:dyDescent="0.25">
      <c r="A875" s="4">
        <v>97</v>
      </c>
      <c r="B875" s="74" t="s">
        <v>170</v>
      </c>
      <c r="C875" s="161" t="s">
        <v>171</v>
      </c>
      <c r="D875" s="161"/>
      <c r="E875" s="161"/>
      <c r="F875" s="6" t="s">
        <v>19</v>
      </c>
      <c r="G875" s="7">
        <v>0.54</v>
      </c>
      <c r="H875" s="8">
        <v>1</v>
      </c>
      <c r="I875" s="33">
        <v>0.54</v>
      </c>
      <c r="J875" s="10"/>
      <c r="K875" s="7"/>
      <c r="L875" s="10"/>
      <c r="M875" s="7"/>
      <c r="N875" s="10"/>
    </row>
    <row r="876" spans="1:14" ht="16.899999999999999" customHeight="1" x14ac:dyDescent="0.25">
      <c r="A876" s="75"/>
      <c r="B876" s="16"/>
      <c r="C876" s="157" t="s">
        <v>1</v>
      </c>
      <c r="D876" s="157"/>
      <c r="E876" s="157"/>
      <c r="F876" s="13"/>
      <c r="G876" s="17"/>
      <c r="H876" s="17"/>
      <c r="I876" s="17"/>
      <c r="J876" s="18">
        <v>136.63999999999999</v>
      </c>
      <c r="K876" s="17"/>
      <c r="L876" s="18">
        <v>73.790000000000006</v>
      </c>
      <c r="M876" s="19">
        <v>39.96</v>
      </c>
      <c r="N876" s="20">
        <f>L876*M876</f>
        <v>2948.6484000000005</v>
      </c>
    </row>
    <row r="877" spans="1:14" x14ac:dyDescent="0.25">
      <c r="A877" s="75"/>
      <c r="B877" s="16"/>
      <c r="C877" s="157" t="s">
        <v>3</v>
      </c>
      <c r="D877" s="157"/>
      <c r="E877" s="157"/>
      <c r="F877" s="13"/>
      <c r="G877" s="17"/>
      <c r="H877" s="17"/>
      <c r="I877" s="17"/>
      <c r="J877" s="18">
        <v>40.130000000000003</v>
      </c>
      <c r="K877" s="17"/>
      <c r="L877" s="18">
        <v>21.67</v>
      </c>
      <c r="M877" s="17">
        <v>14.82</v>
      </c>
      <c r="N877" s="20">
        <f t="shared" ref="N877:N879" si="18">L877*M877</f>
        <v>321.14940000000001</v>
      </c>
    </row>
    <row r="878" spans="1:14" x14ac:dyDescent="0.25">
      <c r="A878" s="75"/>
      <c r="B878" s="16"/>
      <c r="C878" s="157" t="s">
        <v>5</v>
      </c>
      <c r="D878" s="157"/>
      <c r="E878" s="157"/>
      <c r="F878" s="13"/>
      <c r="G878" s="17"/>
      <c r="H878" s="17"/>
      <c r="I878" s="17"/>
      <c r="J878" s="18">
        <v>6.84</v>
      </c>
      <c r="K878" s="17"/>
      <c r="L878" s="18">
        <v>3.69</v>
      </c>
      <c r="M878" s="19">
        <v>39.96</v>
      </c>
      <c r="N878" s="20">
        <f t="shared" si="18"/>
        <v>147.45240000000001</v>
      </c>
    </row>
    <row r="879" spans="1:14" x14ac:dyDescent="0.25">
      <c r="A879" s="75"/>
      <c r="B879" s="16"/>
      <c r="C879" s="157" t="s">
        <v>7</v>
      </c>
      <c r="D879" s="157"/>
      <c r="E879" s="157"/>
      <c r="F879" s="13"/>
      <c r="G879" s="17"/>
      <c r="H879" s="17"/>
      <c r="I879" s="17"/>
      <c r="J879" s="18">
        <v>298.82</v>
      </c>
      <c r="K879" s="17"/>
      <c r="L879" s="18">
        <v>161.36000000000001</v>
      </c>
      <c r="M879" s="17">
        <v>11.36</v>
      </c>
      <c r="N879" s="20">
        <f t="shared" si="18"/>
        <v>1833.0496000000001</v>
      </c>
    </row>
    <row r="880" spans="1:14" x14ac:dyDescent="0.25">
      <c r="A880" s="21"/>
      <c r="B880" s="21"/>
      <c r="C880" s="157" t="s">
        <v>8</v>
      </c>
      <c r="D880" s="157"/>
      <c r="E880" s="157"/>
      <c r="F880" s="13" t="s">
        <v>9</v>
      </c>
      <c r="G880" s="24">
        <v>14</v>
      </c>
      <c r="H880" s="17"/>
      <c r="I880" s="19">
        <v>7.56</v>
      </c>
      <c r="J880" s="23"/>
      <c r="K880" s="17"/>
      <c r="L880" s="23"/>
      <c r="M880" s="17"/>
      <c r="N880" s="23"/>
    </row>
    <row r="881" spans="1:15" x14ac:dyDescent="0.25">
      <c r="A881" s="21"/>
      <c r="B881" s="21"/>
      <c r="C881" s="157" t="s">
        <v>10</v>
      </c>
      <c r="D881" s="157"/>
      <c r="E881" s="157"/>
      <c r="F881" s="13" t="s">
        <v>9</v>
      </c>
      <c r="G881" s="19">
        <v>0.59</v>
      </c>
      <c r="H881" s="17"/>
      <c r="I881" s="30">
        <v>0.31859999999999999</v>
      </c>
      <c r="J881" s="23"/>
      <c r="K881" s="17"/>
      <c r="L881" s="23"/>
      <c r="M881" s="17"/>
      <c r="N881" s="23"/>
    </row>
    <row r="882" spans="1:15" x14ac:dyDescent="0.25">
      <c r="A882" s="75"/>
      <c r="B882" s="21"/>
      <c r="C882" s="157" t="s">
        <v>11</v>
      </c>
      <c r="D882" s="157"/>
      <c r="E882" s="157"/>
      <c r="F882" s="13"/>
      <c r="G882" s="17"/>
      <c r="H882" s="17"/>
      <c r="I882" s="17"/>
      <c r="J882" s="18">
        <v>475.59</v>
      </c>
      <c r="K882" s="17"/>
      <c r="L882" s="18">
        <v>256.82</v>
      </c>
      <c r="M882" s="17"/>
      <c r="N882" s="20">
        <f>N876+N877+N879</f>
        <v>5102.8474000000006</v>
      </c>
    </row>
    <row r="883" spans="1:15" x14ac:dyDescent="0.25">
      <c r="A883" s="21"/>
      <c r="B883" s="21"/>
      <c r="C883" s="157" t="s">
        <v>12</v>
      </c>
      <c r="D883" s="157"/>
      <c r="E883" s="157"/>
      <c r="F883" s="13"/>
      <c r="G883" s="17"/>
      <c r="H883" s="17"/>
      <c r="I883" s="17"/>
      <c r="J883" s="23"/>
      <c r="K883" s="17"/>
      <c r="L883" s="18">
        <v>77.48</v>
      </c>
      <c r="M883" s="17"/>
      <c r="N883" s="20">
        <f>N876+N878</f>
        <v>3096.1008000000006</v>
      </c>
    </row>
    <row r="884" spans="1:15" x14ac:dyDescent="0.25">
      <c r="A884" s="21"/>
      <c r="B884" s="21" t="s">
        <v>172</v>
      </c>
      <c r="C884" s="157" t="s">
        <v>173</v>
      </c>
      <c r="D884" s="157"/>
      <c r="E884" s="157"/>
      <c r="F884" s="13" t="s">
        <v>15</v>
      </c>
      <c r="G884" s="24">
        <v>97</v>
      </c>
      <c r="H884" s="17"/>
      <c r="I884" s="24">
        <v>97</v>
      </c>
      <c r="J884" s="23"/>
      <c r="K884" s="17"/>
      <c r="L884" s="18">
        <v>75.16</v>
      </c>
      <c r="M884" s="17"/>
      <c r="N884" s="20">
        <f>N883*I884/100</f>
        <v>3003.2177760000009</v>
      </c>
    </row>
    <row r="885" spans="1:15" x14ac:dyDescent="0.25">
      <c r="A885" s="21"/>
      <c r="B885" s="21" t="s">
        <v>174</v>
      </c>
      <c r="C885" s="157" t="s">
        <v>175</v>
      </c>
      <c r="D885" s="157"/>
      <c r="E885" s="157"/>
      <c r="F885" s="13" t="s">
        <v>15</v>
      </c>
      <c r="G885" s="24">
        <v>55</v>
      </c>
      <c r="H885" s="17"/>
      <c r="I885" s="24">
        <v>55</v>
      </c>
      <c r="J885" s="23"/>
      <c r="K885" s="17"/>
      <c r="L885" s="18">
        <v>42.61</v>
      </c>
      <c r="M885" s="17"/>
      <c r="N885" s="20">
        <f>N884*I885/100</f>
        <v>1651.7697768000005</v>
      </c>
    </row>
    <row r="886" spans="1:15" x14ac:dyDescent="0.25">
      <c r="A886" s="6"/>
      <c r="B886" s="74"/>
      <c r="C886" s="161" t="s">
        <v>18</v>
      </c>
      <c r="D886" s="161"/>
      <c r="E886" s="161"/>
      <c r="F886" s="6"/>
      <c r="G886" s="7"/>
      <c r="H886" s="7"/>
      <c r="I886" s="7"/>
      <c r="J886" s="10"/>
      <c r="K886" s="7"/>
      <c r="L886" s="32">
        <v>374.59</v>
      </c>
      <c r="M886" s="17"/>
      <c r="N886" s="26">
        <f>N882+N884+N885</f>
        <v>9757.8349528000017</v>
      </c>
    </row>
    <row r="887" spans="1:15" ht="43.9" customHeight="1" x14ac:dyDescent="0.25">
      <c r="A887" s="146">
        <v>98</v>
      </c>
      <c r="B887" s="145" t="s">
        <v>318</v>
      </c>
      <c r="C887" s="161" t="s">
        <v>319</v>
      </c>
      <c r="D887" s="161"/>
      <c r="E887" s="161"/>
      <c r="F887" s="6" t="s">
        <v>19</v>
      </c>
      <c r="G887" s="7">
        <v>0.58320000000000005</v>
      </c>
      <c r="H887" s="8">
        <v>1</v>
      </c>
      <c r="I887" s="9">
        <v>0.58320000000000005</v>
      </c>
      <c r="J887" s="32">
        <v>542.39</v>
      </c>
      <c r="K887" s="7"/>
      <c r="L887" s="32">
        <v>316.32</v>
      </c>
      <c r="M887" s="7">
        <v>11.36</v>
      </c>
      <c r="N887" s="47">
        <f>L887*M887</f>
        <v>3593.3951999999999</v>
      </c>
    </row>
    <row r="888" spans="1:15" x14ac:dyDescent="0.25">
      <c r="A888" s="6"/>
      <c r="B888" s="138"/>
      <c r="C888" s="157" t="s">
        <v>320</v>
      </c>
      <c r="D888" s="157"/>
      <c r="E888" s="157"/>
      <c r="F888" s="157"/>
      <c r="G888" s="157"/>
      <c r="H888" s="157"/>
      <c r="I888" s="157"/>
      <c r="J888" s="157"/>
      <c r="K888" s="157"/>
      <c r="L888" s="157"/>
      <c r="M888" s="157"/>
      <c r="N888" s="157"/>
    </row>
    <row r="889" spans="1:15" ht="19.149999999999999" customHeight="1" x14ac:dyDescent="0.25">
      <c r="A889" s="122"/>
      <c r="B889" s="138"/>
      <c r="C889" s="161" t="s">
        <v>18</v>
      </c>
      <c r="D889" s="161"/>
      <c r="E889" s="161"/>
      <c r="F889" s="6"/>
      <c r="G889" s="7"/>
      <c r="H889" s="7"/>
      <c r="I889" s="7"/>
      <c r="J889" s="10"/>
      <c r="K889" s="7"/>
      <c r="L889" s="32">
        <v>316.32</v>
      </c>
      <c r="M889" s="17"/>
      <c r="N889" s="48">
        <f>N887</f>
        <v>3593.3951999999999</v>
      </c>
    </row>
    <row r="890" spans="1:15" ht="54" customHeight="1" x14ac:dyDescent="0.25">
      <c r="A890" s="4">
        <v>99</v>
      </c>
      <c r="B890" s="139" t="s">
        <v>44</v>
      </c>
      <c r="C890" s="198" t="s">
        <v>45</v>
      </c>
      <c r="D890" s="199"/>
      <c r="E890" s="200"/>
      <c r="F890" s="95" t="s">
        <v>46</v>
      </c>
      <c r="G890" s="90">
        <v>0.19</v>
      </c>
      <c r="H890" s="97">
        <v>1</v>
      </c>
      <c r="I890" s="98">
        <v>0.19</v>
      </c>
      <c r="J890" s="99"/>
      <c r="K890" s="90"/>
      <c r="L890" s="99"/>
      <c r="M890" s="90"/>
      <c r="N890" s="99"/>
    </row>
    <row r="891" spans="1:15" x14ac:dyDescent="0.25">
      <c r="A891" s="100"/>
      <c r="B891" s="144">
        <v>1</v>
      </c>
      <c r="C891" s="201" t="s">
        <v>1</v>
      </c>
      <c r="D891" s="202"/>
      <c r="E891" s="203"/>
      <c r="F891" s="102"/>
      <c r="G891" s="103"/>
      <c r="H891" s="103"/>
      <c r="I891" s="103"/>
      <c r="J891" s="104">
        <v>201.61</v>
      </c>
      <c r="K891" s="103"/>
      <c r="L891" s="104">
        <v>38.31</v>
      </c>
      <c r="M891" s="105">
        <v>39.96</v>
      </c>
      <c r="N891" s="106">
        <v>1320.16</v>
      </c>
    </row>
    <row r="892" spans="1:15" x14ac:dyDescent="0.25">
      <c r="A892" s="100"/>
      <c r="B892" s="144">
        <v>2</v>
      </c>
      <c r="C892" s="201" t="s">
        <v>3</v>
      </c>
      <c r="D892" s="202"/>
      <c r="E892" s="203"/>
      <c r="F892" s="102"/>
      <c r="G892" s="103"/>
      <c r="H892" s="103"/>
      <c r="I892" s="103"/>
      <c r="J892" s="104">
        <v>71.64</v>
      </c>
      <c r="K892" s="103"/>
      <c r="L892" s="104">
        <v>13.61</v>
      </c>
      <c r="M892" s="103">
        <v>14.82</v>
      </c>
      <c r="N892" s="104">
        <v>169.99</v>
      </c>
    </row>
    <row r="893" spans="1:15" x14ac:dyDescent="0.25">
      <c r="A893" s="101"/>
      <c r="B893" s="144">
        <v>3</v>
      </c>
      <c r="C893" s="162" t="s">
        <v>5</v>
      </c>
      <c r="D893" s="162"/>
      <c r="E893" s="162"/>
      <c r="F893" s="102"/>
      <c r="G893" s="103"/>
      <c r="H893" s="103"/>
      <c r="I893" s="103"/>
      <c r="J893" s="104">
        <v>2.3199999999999998</v>
      </c>
      <c r="K893" s="103"/>
      <c r="L893" s="104">
        <v>0.44</v>
      </c>
      <c r="M893" s="105">
        <v>39.96</v>
      </c>
      <c r="N893" s="104">
        <v>15.16</v>
      </c>
      <c r="O893" s="141"/>
    </row>
    <row r="894" spans="1:15" x14ac:dyDescent="0.25">
      <c r="A894" s="101"/>
      <c r="B894" s="144">
        <v>4</v>
      </c>
      <c r="C894" s="162" t="s">
        <v>7</v>
      </c>
      <c r="D894" s="162"/>
      <c r="E894" s="162"/>
      <c r="F894" s="102"/>
      <c r="G894" s="103"/>
      <c r="H894" s="103"/>
      <c r="I894" s="103"/>
      <c r="J894" s="104">
        <v>62.75</v>
      </c>
      <c r="K894" s="103"/>
      <c r="L894" s="104">
        <v>11.92</v>
      </c>
      <c r="M894" s="103">
        <v>11.36</v>
      </c>
      <c r="N894" s="104">
        <v>117.77</v>
      </c>
    </row>
    <row r="895" spans="1:15" x14ac:dyDescent="0.25">
      <c r="A895" s="100"/>
      <c r="B895" s="101"/>
      <c r="C895" s="162" t="s">
        <v>8</v>
      </c>
      <c r="D895" s="162"/>
      <c r="E895" s="162"/>
      <c r="F895" s="102" t="s">
        <v>9</v>
      </c>
      <c r="G895" s="107">
        <v>21.2</v>
      </c>
      <c r="H895" s="103"/>
      <c r="I895" s="108">
        <v>4.0279999999999996</v>
      </c>
      <c r="J895" s="109"/>
      <c r="K895" s="103"/>
      <c r="L895" s="109"/>
      <c r="M895" s="103"/>
      <c r="N895" s="109"/>
    </row>
    <row r="896" spans="1:15" x14ac:dyDescent="0.25">
      <c r="A896" s="101"/>
      <c r="B896" s="101"/>
      <c r="C896" s="162" t="s">
        <v>10</v>
      </c>
      <c r="D896" s="162"/>
      <c r="E896" s="162"/>
      <c r="F896" s="102" t="s">
        <v>9</v>
      </c>
      <c r="G896" s="107">
        <v>0.2</v>
      </c>
      <c r="H896" s="103"/>
      <c r="I896" s="108">
        <v>3.7999999999999999E-2</v>
      </c>
      <c r="J896" s="109"/>
      <c r="K896" s="103"/>
      <c r="L896" s="109"/>
      <c r="M896" s="103"/>
      <c r="N896" s="109"/>
    </row>
    <row r="897" spans="1:15" x14ac:dyDescent="0.25">
      <c r="A897" s="101"/>
      <c r="B897" s="101"/>
      <c r="C897" s="162" t="s">
        <v>11</v>
      </c>
      <c r="D897" s="162"/>
      <c r="E897" s="162"/>
      <c r="F897" s="102"/>
      <c r="G897" s="103"/>
      <c r="H897" s="103"/>
      <c r="I897" s="103"/>
      <c r="J897" s="104">
        <v>336</v>
      </c>
      <c r="K897" s="103"/>
      <c r="L897" s="104">
        <v>63.84</v>
      </c>
      <c r="M897" s="103"/>
      <c r="N897" s="106">
        <v>1607.92</v>
      </c>
    </row>
    <row r="898" spans="1:15" x14ac:dyDescent="0.25">
      <c r="A898" s="101"/>
      <c r="B898" s="101"/>
      <c r="C898" s="162" t="s">
        <v>12</v>
      </c>
      <c r="D898" s="162"/>
      <c r="E898" s="162"/>
      <c r="F898" s="102"/>
      <c r="G898" s="103"/>
      <c r="H898" s="103"/>
      <c r="I898" s="103"/>
      <c r="J898" s="109"/>
      <c r="K898" s="103"/>
      <c r="L898" s="104">
        <v>38.75</v>
      </c>
      <c r="M898" s="103"/>
      <c r="N898" s="106">
        <v>1335.32</v>
      </c>
    </row>
    <row r="899" spans="1:15" x14ac:dyDescent="0.25">
      <c r="A899" s="95"/>
      <c r="B899" s="101" t="s">
        <v>47</v>
      </c>
      <c r="C899" s="162" t="s">
        <v>48</v>
      </c>
      <c r="D899" s="162"/>
      <c r="E899" s="162"/>
      <c r="F899" s="102" t="s">
        <v>15</v>
      </c>
      <c r="G899" s="97">
        <v>110</v>
      </c>
      <c r="H899" s="103"/>
      <c r="I899" s="97">
        <v>110</v>
      </c>
      <c r="J899" s="109"/>
      <c r="K899" s="103"/>
      <c r="L899" s="104">
        <v>42.63</v>
      </c>
      <c r="M899" s="103"/>
      <c r="N899" s="106">
        <v>1468.85</v>
      </c>
    </row>
    <row r="900" spans="1:15" x14ac:dyDescent="0.25">
      <c r="A900" s="4"/>
      <c r="B900" s="101" t="s">
        <v>49</v>
      </c>
      <c r="C900" s="162" t="s">
        <v>50</v>
      </c>
      <c r="D900" s="162"/>
      <c r="E900" s="162"/>
      <c r="F900" s="102" t="s">
        <v>15</v>
      </c>
      <c r="G900" s="97">
        <v>69</v>
      </c>
      <c r="H900" s="103"/>
      <c r="I900" s="97">
        <v>69</v>
      </c>
      <c r="J900" s="109"/>
      <c r="K900" s="103"/>
      <c r="L900" s="104">
        <v>26.74</v>
      </c>
      <c r="M900" s="103"/>
      <c r="N900" s="104">
        <v>921.37</v>
      </c>
      <c r="O900" s="72"/>
    </row>
    <row r="901" spans="1:15" x14ac:dyDescent="0.25">
      <c r="A901" s="13"/>
      <c r="B901" s="96"/>
      <c r="C901" s="197" t="s">
        <v>18</v>
      </c>
      <c r="D901" s="197"/>
      <c r="E901" s="197"/>
      <c r="F901" s="95"/>
      <c r="G901" s="90"/>
      <c r="H901" s="90"/>
      <c r="I901" s="90"/>
      <c r="J901" s="99"/>
      <c r="K901" s="90"/>
      <c r="L901" s="110">
        <v>133.21</v>
      </c>
      <c r="M901" s="103"/>
      <c r="N901" s="45">
        <v>3998.14</v>
      </c>
    </row>
    <row r="902" spans="1:15" ht="28.9" customHeight="1" x14ac:dyDescent="0.25">
      <c r="A902" s="4">
        <v>100</v>
      </c>
      <c r="B902" s="138" t="s">
        <v>51</v>
      </c>
      <c r="C902" s="161" t="s">
        <v>52</v>
      </c>
      <c r="D902" s="161"/>
      <c r="E902" s="161"/>
      <c r="F902" s="6" t="s">
        <v>24</v>
      </c>
      <c r="G902" s="7">
        <v>7.1999999999999998E-3</v>
      </c>
      <c r="H902" s="8">
        <v>1</v>
      </c>
      <c r="I902" s="9">
        <v>7.1999999999999998E-3</v>
      </c>
      <c r="J902" s="26">
        <v>1946.91</v>
      </c>
      <c r="K902" s="7"/>
      <c r="L902" s="32">
        <v>14.02</v>
      </c>
      <c r="M902" s="7">
        <v>11.36</v>
      </c>
      <c r="N902" s="32">
        <f>L902*M902</f>
        <v>159.26719999999997</v>
      </c>
    </row>
    <row r="903" spans="1:15" x14ac:dyDescent="0.25">
      <c r="A903" s="6"/>
      <c r="B903" s="138"/>
      <c r="C903" s="157" t="s">
        <v>53</v>
      </c>
      <c r="D903" s="157"/>
      <c r="E903" s="157"/>
      <c r="F903" s="157"/>
      <c r="G903" s="157"/>
      <c r="H903" s="157"/>
      <c r="I903" s="157"/>
      <c r="J903" s="157"/>
      <c r="K903" s="157"/>
      <c r="L903" s="157"/>
      <c r="M903" s="157"/>
      <c r="N903" s="157"/>
    </row>
    <row r="904" spans="1:15" x14ac:dyDescent="0.25">
      <c r="A904" s="6"/>
      <c r="B904" s="138"/>
      <c r="C904" s="161" t="s">
        <v>18</v>
      </c>
      <c r="D904" s="161"/>
      <c r="E904" s="161"/>
      <c r="F904" s="6"/>
      <c r="G904" s="7"/>
      <c r="H904" s="7"/>
      <c r="I904" s="7"/>
      <c r="J904" s="10"/>
      <c r="K904" s="7"/>
      <c r="L904" s="32">
        <v>14.02</v>
      </c>
      <c r="M904" s="17"/>
      <c r="N904" s="32">
        <f>N902</f>
        <v>159.26719999999997</v>
      </c>
    </row>
    <row r="905" spans="1:15" ht="29.45" customHeight="1" x14ac:dyDescent="0.25">
      <c r="A905" s="4">
        <v>101</v>
      </c>
      <c r="B905" s="138" t="s">
        <v>54</v>
      </c>
      <c r="C905" s="161" t="s">
        <v>55</v>
      </c>
      <c r="D905" s="161"/>
      <c r="E905" s="161"/>
      <c r="F905" s="6" t="s">
        <v>24</v>
      </c>
      <c r="G905" s="7">
        <v>0.108</v>
      </c>
      <c r="H905" s="8">
        <v>1</v>
      </c>
      <c r="I905" s="27">
        <v>0.108</v>
      </c>
      <c r="J905" s="26">
        <v>3316.55</v>
      </c>
      <c r="K905" s="7"/>
      <c r="L905" s="32">
        <v>358.19</v>
      </c>
      <c r="M905" s="7">
        <v>11.36</v>
      </c>
      <c r="N905" s="47">
        <f>L905*M905</f>
        <v>4069.0383999999999</v>
      </c>
    </row>
    <row r="906" spans="1:15" x14ac:dyDescent="0.25">
      <c r="A906" s="6"/>
      <c r="B906" s="138"/>
      <c r="C906" s="157" t="s">
        <v>53</v>
      </c>
      <c r="D906" s="157"/>
      <c r="E906" s="157"/>
      <c r="F906" s="157"/>
      <c r="G906" s="157"/>
      <c r="H906" s="157"/>
      <c r="I906" s="157"/>
      <c r="J906" s="157"/>
      <c r="K906" s="157"/>
      <c r="L906" s="157"/>
      <c r="M906" s="157"/>
      <c r="N906" s="157"/>
    </row>
    <row r="907" spans="1:15" x14ac:dyDescent="0.25">
      <c r="A907" s="6"/>
      <c r="B907" s="138"/>
      <c r="C907" s="161" t="s">
        <v>18</v>
      </c>
      <c r="D907" s="161"/>
      <c r="E907" s="161"/>
      <c r="F907" s="6"/>
      <c r="G907" s="7"/>
      <c r="H907" s="7"/>
      <c r="I907" s="7"/>
      <c r="J907" s="10"/>
      <c r="K907" s="7"/>
      <c r="L907" s="32">
        <v>358.19</v>
      </c>
      <c r="M907" s="17"/>
      <c r="N907" s="48">
        <f>N905</f>
        <v>4069.0383999999999</v>
      </c>
    </row>
    <row r="908" spans="1:15" ht="30.6" customHeight="1" x14ac:dyDescent="0.25">
      <c r="A908" s="147" t="s">
        <v>357</v>
      </c>
      <c r="B908" s="138" t="s">
        <v>34</v>
      </c>
      <c r="C908" s="161" t="s">
        <v>223</v>
      </c>
      <c r="D908" s="161"/>
      <c r="E908" s="161"/>
      <c r="F908" s="6" t="s">
        <v>36</v>
      </c>
      <c r="G908" s="7">
        <v>0.02</v>
      </c>
      <c r="H908" s="24">
        <v>1</v>
      </c>
      <c r="I908" s="33">
        <v>0.02</v>
      </c>
      <c r="J908" s="10"/>
      <c r="K908" s="7"/>
      <c r="L908" s="10"/>
      <c r="M908" s="7"/>
      <c r="N908" s="10"/>
    </row>
    <row r="909" spans="1:15" x14ac:dyDescent="0.25">
      <c r="A909" s="89"/>
      <c r="B909" s="88"/>
      <c r="C909" s="157" t="s">
        <v>150</v>
      </c>
      <c r="D909" s="157"/>
      <c r="E909" s="157"/>
      <c r="F909" s="157"/>
      <c r="G909" s="157"/>
      <c r="H909" s="157"/>
      <c r="I909" s="157"/>
      <c r="J909" s="157"/>
      <c r="K909" s="157"/>
      <c r="L909" s="157"/>
      <c r="M909" s="157"/>
      <c r="N909" s="157"/>
    </row>
    <row r="910" spans="1:15" x14ac:dyDescent="0.25">
      <c r="A910" s="89"/>
      <c r="B910" s="21" t="s">
        <v>0</v>
      </c>
      <c r="C910" s="157" t="s">
        <v>1</v>
      </c>
      <c r="D910" s="157"/>
      <c r="E910" s="157"/>
      <c r="F910" s="13"/>
      <c r="G910" s="17"/>
      <c r="H910" s="17"/>
      <c r="I910" s="17"/>
      <c r="J910" s="18">
        <v>934.08</v>
      </c>
      <c r="K910" s="17"/>
      <c r="L910" s="18">
        <v>18.68</v>
      </c>
      <c r="M910" s="19">
        <v>39.96</v>
      </c>
      <c r="N910" s="18">
        <f>L910*M910</f>
        <v>746.45280000000002</v>
      </c>
    </row>
    <row r="911" spans="1:15" x14ac:dyDescent="0.25">
      <c r="A911" s="89"/>
      <c r="B911" s="21" t="s">
        <v>2</v>
      </c>
      <c r="C911" s="157" t="s">
        <v>3</v>
      </c>
      <c r="D911" s="157"/>
      <c r="E911" s="157"/>
      <c r="F911" s="13"/>
      <c r="G911" s="17"/>
      <c r="H911" s="17"/>
      <c r="I911" s="17"/>
      <c r="J911" s="20">
        <v>5644.81</v>
      </c>
      <c r="K911" s="17"/>
      <c r="L911" s="18">
        <v>112.9</v>
      </c>
      <c r="M911" s="17">
        <v>14.82</v>
      </c>
      <c r="N911" s="18">
        <f t="shared" ref="N911:N913" si="19">L911*M911</f>
        <v>1673.1780000000001</v>
      </c>
    </row>
    <row r="912" spans="1:15" x14ac:dyDescent="0.25">
      <c r="A912" s="21"/>
      <c r="B912" s="21" t="s">
        <v>4</v>
      </c>
      <c r="C912" s="157" t="s">
        <v>5</v>
      </c>
      <c r="D912" s="157"/>
      <c r="E912" s="157"/>
      <c r="F912" s="13"/>
      <c r="G912" s="17"/>
      <c r="H912" s="17"/>
      <c r="I912" s="17"/>
      <c r="J912" s="18">
        <v>786.51</v>
      </c>
      <c r="K912" s="17"/>
      <c r="L912" s="18">
        <v>15.73</v>
      </c>
      <c r="M912" s="19">
        <v>39.96</v>
      </c>
      <c r="N912" s="18">
        <f t="shared" si="19"/>
        <v>628.57080000000008</v>
      </c>
    </row>
    <row r="913" spans="1:14" x14ac:dyDescent="0.25">
      <c r="A913" s="21"/>
      <c r="B913" s="21" t="s">
        <v>6</v>
      </c>
      <c r="C913" s="157" t="s">
        <v>7</v>
      </c>
      <c r="D913" s="157"/>
      <c r="E913" s="157"/>
      <c r="F913" s="13"/>
      <c r="G913" s="17"/>
      <c r="H913" s="17"/>
      <c r="I913" s="17"/>
      <c r="J913" s="18">
        <v>247.81</v>
      </c>
      <c r="K913" s="17"/>
      <c r="L913" s="18">
        <v>4.96</v>
      </c>
      <c r="M913" s="17">
        <v>11.36</v>
      </c>
      <c r="N913" s="18">
        <f t="shared" si="19"/>
        <v>56.345599999999997</v>
      </c>
    </row>
    <row r="914" spans="1:14" x14ac:dyDescent="0.25">
      <c r="A914" s="89"/>
      <c r="B914" s="21"/>
      <c r="C914" s="157" t="s">
        <v>8</v>
      </c>
      <c r="D914" s="157"/>
      <c r="E914" s="157"/>
      <c r="F914" s="13" t="s">
        <v>9</v>
      </c>
      <c r="G914" s="19">
        <v>99.37</v>
      </c>
      <c r="H914" s="17"/>
      <c r="I914" s="30">
        <v>1.9874000000000001</v>
      </c>
      <c r="J914" s="23"/>
      <c r="K914" s="17"/>
      <c r="L914" s="23"/>
      <c r="M914" s="17"/>
      <c r="N914" s="23"/>
    </row>
    <row r="915" spans="1:14" x14ac:dyDescent="0.25">
      <c r="A915" s="21"/>
      <c r="B915" s="21"/>
      <c r="C915" s="157" t="s">
        <v>10</v>
      </c>
      <c r="D915" s="157"/>
      <c r="E915" s="157"/>
      <c r="F915" s="13" t="s">
        <v>9</v>
      </c>
      <c r="G915" s="19">
        <v>58.26</v>
      </c>
      <c r="H915" s="17"/>
      <c r="I915" s="30">
        <v>1.1652</v>
      </c>
      <c r="J915" s="23"/>
      <c r="K915" s="17"/>
      <c r="L915" s="23"/>
      <c r="M915" s="17"/>
      <c r="N915" s="23"/>
    </row>
    <row r="916" spans="1:14" x14ac:dyDescent="0.25">
      <c r="A916" s="21"/>
      <c r="B916" s="21"/>
      <c r="C916" s="157" t="s">
        <v>11</v>
      </c>
      <c r="D916" s="157"/>
      <c r="E916" s="157"/>
      <c r="F916" s="13"/>
      <c r="G916" s="17"/>
      <c r="H916" s="17"/>
      <c r="I916" s="17"/>
      <c r="J916" s="20">
        <v>6826.7</v>
      </c>
      <c r="K916" s="17"/>
      <c r="L916" s="18">
        <v>136.54</v>
      </c>
      <c r="M916" s="17"/>
      <c r="N916" s="18">
        <f>N910+N911+N913</f>
        <v>2475.9764</v>
      </c>
    </row>
    <row r="917" spans="1:14" x14ac:dyDescent="0.25">
      <c r="A917" s="21"/>
      <c r="B917" s="21"/>
      <c r="C917" s="157" t="s">
        <v>12</v>
      </c>
      <c r="D917" s="157"/>
      <c r="E917" s="157"/>
      <c r="F917" s="13"/>
      <c r="G917" s="17"/>
      <c r="H917" s="17"/>
      <c r="I917" s="17"/>
      <c r="J917" s="23"/>
      <c r="K917" s="17"/>
      <c r="L917" s="18">
        <v>34.409999999999997</v>
      </c>
      <c r="M917" s="17"/>
      <c r="N917" s="20">
        <f>N910+N912</f>
        <v>1375.0236</v>
      </c>
    </row>
    <row r="918" spans="1:14" x14ac:dyDescent="0.25">
      <c r="A918" s="6"/>
      <c r="B918" s="21" t="s">
        <v>37</v>
      </c>
      <c r="C918" s="157" t="s">
        <v>38</v>
      </c>
      <c r="D918" s="157"/>
      <c r="E918" s="157"/>
      <c r="F918" s="13" t="s">
        <v>15</v>
      </c>
      <c r="G918" s="24">
        <v>110</v>
      </c>
      <c r="H918" s="17"/>
      <c r="I918" s="24">
        <v>110</v>
      </c>
      <c r="J918" s="23"/>
      <c r="K918" s="17"/>
      <c r="L918" s="18">
        <v>37.85</v>
      </c>
      <c r="M918" s="17"/>
      <c r="N918" s="20">
        <f>N917*I918/100</f>
        <v>1512.5259599999999</v>
      </c>
    </row>
    <row r="919" spans="1:14" x14ac:dyDescent="0.25">
      <c r="A919" s="43"/>
      <c r="B919" s="21" t="s">
        <v>39</v>
      </c>
      <c r="C919" s="157" t="s">
        <v>40</v>
      </c>
      <c r="D919" s="157"/>
      <c r="E919" s="157"/>
      <c r="F919" s="13" t="s">
        <v>15</v>
      </c>
      <c r="G919" s="24">
        <v>73</v>
      </c>
      <c r="H919" s="17"/>
      <c r="I919" s="24">
        <v>73</v>
      </c>
      <c r="J919" s="23"/>
      <c r="K919" s="17"/>
      <c r="L919" s="18">
        <v>25.12</v>
      </c>
      <c r="M919" s="17"/>
      <c r="N919" s="18">
        <f>N917*I919/100</f>
        <v>1003.767228</v>
      </c>
    </row>
    <row r="920" spans="1:14" x14ac:dyDescent="0.25">
      <c r="A920" s="115"/>
      <c r="B920" s="87"/>
      <c r="C920" s="158" t="s">
        <v>18</v>
      </c>
      <c r="D920" s="159"/>
      <c r="E920" s="160"/>
      <c r="F920" s="6"/>
      <c r="G920" s="7"/>
      <c r="H920" s="7"/>
      <c r="I920" s="7"/>
      <c r="J920" s="10"/>
      <c r="K920" s="7"/>
      <c r="L920" s="32">
        <v>199.51</v>
      </c>
      <c r="M920" s="17"/>
      <c r="N920" s="47">
        <f>N916+N918+N919</f>
        <v>4992.2695880000001</v>
      </c>
    </row>
    <row r="921" spans="1:14" x14ac:dyDescent="0.25">
      <c r="A921" s="123"/>
      <c r="B921" s="43"/>
      <c r="C921" s="161" t="s">
        <v>222</v>
      </c>
      <c r="D921" s="161"/>
      <c r="E921" s="161"/>
      <c r="F921" s="161"/>
      <c r="G921" s="161"/>
      <c r="H921" s="161"/>
      <c r="I921" s="161"/>
      <c r="J921" s="161"/>
      <c r="K921" s="161"/>
      <c r="L921" s="143">
        <f>L920+L907+L904+L901+L889+L886+L874+L863+L860+L847+L844+L833+L830+L819+L816+L805+L802+L791+L788+L777+L774+L770+L766+L763+L759+L756+L753+L750+L747+L744+L730</f>
        <v>17498.129999999997</v>
      </c>
      <c r="M921" s="43"/>
      <c r="N921" s="119">
        <f>N716+N730+N744+N747+N750+N753+N756+N759+N763+N766+N770+N774+N777+N788+N791+N802+N805+N816+N819+N830+N833+N844+N847+N860+N863+N874+N886+N889+N901+N904+N907+N920</f>
        <v>208185.68411919443</v>
      </c>
    </row>
    <row r="922" spans="1:14" x14ac:dyDescent="0.25">
      <c r="A922" s="123"/>
      <c r="B922" s="43"/>
      <c r="C922" s="155" t="s">
        <v>279</v>
      </c>
      <c r="D922" s="156"/>
      <c r="E922" s="43"/>
      <c r="F922" s="43"/>
      <c r="G922" s="43"/>
      <c r="H922" s="43"/>
      <c r="I922" s="43"/>
      <c r="J922" s="43"/>
      <c r="K922" s="43"/>
      <c r="L922" s="43"/>
      <c r="M922" s="43"/>
      <c r="N922" s="126">
        <f>N921+N702+N494+N265+N109</f>
        <v>2627631.4454328972</v>
      </c>
    </row>
    <row r="923" spans="1:14" x14ac:dyDescent="0.25">
      <c r="B923" s="124"/>
      <c r="C923" s="127"/>
      <c r="D923" s="128"/>
      <c r="E923" s="124"/>
      <c r="F923" s="124"/>
      <c r="G923" s="124"/>
      <c r="H923" s="124"/>
      <c r="I923" s="124"/>
      <c r="J923" s="124"/>
      <c r="K923" s="124"/>
      <c r="L923" s="124"/>
      <c r="M923" s="124"/>
      <c r="N923" s="129"/>
    </row>
    <row r="924" spans="1:14" x14ac:dyDescent="0.25">
      <c r="B924" s="124"/>
      <c r="C924" s="127"/>
      <c r="D924" s="128"/>
      <c r="E924" s="124"/>
      <c r="F924" s="124"/>
      <c r="G924" s="124"/>
      <c r="H924" s="124"/>
      <c r="I924" s="124"/>
      <c r="J924" s="124"/>
      <c r="K924" s="124"/>
      <c r="L924" s="124"/>
      <c r="M924" s="124"/>
      <c r="N924" s="129"/>
    </row>
    <row r="925" spans="1:14" x14ac:dyDescent="0.25">
      <c r="B925" s="62" t="s">
        <v>277</v>
      </c>
      <c r="C925" s="62"/>
      <c r="D925" s="62"/>
      <c r="E925" s="62"/>
      <c r="F925" s="62"/>
      <c r="G925" s="62"/>
      <c r="H925" s="62"/>
      <c r="I925" s="62"/>
      <c r="J925" s="62"/>
      <c r="K925" s="62"/>
      <c r="L925" s="62"/>
      <c r="M925" s="62"/>
      <c r="N925" s="121"/>
    </row>
    <row r="926" spans="1:14" ht="15.75" x14ac:dyDescent="0.25"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x14ac:dyDescent="0.25">
      <c r="B927" s="62" t="s">
        <v>278</v>
      </c>
    </row>
    <row r="929" spans="6:6" x14ac:dyDescent="0.25">
      <c r="F929" s="125"/>
    </row>
    <row r="930" spans="6:6" x14ac:dyDescent="0.25">
      <c r="F930" s="91"/>
    </row>
  </sheetData>
  <autoFilter ref="N73:N84" xr:uid="{00000000-0009-0000-0000-000000000000}"/>
  <mergeCells count="931">
    <mergeCell ref="C701:E701"/>
    <mergeCell ref="C584:E584"/>
    <mergeCell ref="C585:N585"/>
    <mergeCell ref="C586:E586"/>
    <mergeCell ref="C598:E598"/>
    <mergeCell ref="C599:N599"/>
    <mergeCell ref="C600:E600"/>
    <mergeCell ref="C659:E659"/>
    <mergeCell ref="C660:N660"/>
    <mergeCell ref="C661:E661"/>
    <mergeCell ref="C662:E662"/>
    <mergeCell ref="C663:N663"/>
    <mergeCell ref="C664:E664"/>
    <mergeCell ref="C640:E640"/>
    <mergeCell ref="C641:N641"/>
    <mergeCell ref="C642:E642"/>
    <mergeCell ref="C643:E643"/>
    <mergeCell ref="C644:N644"/>
    <mergeCell ref="C645:E645"/>
    <mergeCell ref="C639:E639"/>
    <mergeCell ref="C651:E651"/>
    <mergeCell ref="C654:E654"/>
    <mergeCell ref="C655:E655"/>
    <mergeCell ref="C902:E902"/>
    <mergeCell ref="C903:N903"/>
    <mergeCell ref="C904:E904"/>
    <mergeCell ref="C905:E905"/>
    <mergeCell ref="C906:N906"/>
    <mergeCell ref="C907:E907"/>
    <mergeCell ref="C901:E901"/>
    <mergeCell ref="C890:E890"/>
    <mergeCell ref="C891:E891"/>
    <mergeCell ref="C892:E892"/>
    <mergeCell ref="C893:E893"/>
    <mergeCell ref="C836:E836"/>
    <mergeCell ref="D15:F15"/>
    <mergeCell ref="A14:N14"/>
    <mergeCell ref="C726:E726"/>
    <mergeCell ref="C727:E727"/>
    <mergeCell ref="C728:E728"/>
    <mergeCell ref="G3:N3"/>
    <mergeCell ref="G4:N4"/>
    <mergeCell ref="A5:F5"/>
    <mergeCell ref="G5:N5"/>
    <mergeCell ref="A6:F6"/>
    <mergeCell ref="G6:N6"/>
    <mergeCell ref="A7:F7"/>
    <mergeCell ref="G7:N7"/>
    <mergeCell ref="A8:F8"/>
    <mergeCell ref="G8:N8"/>
    <mergeCell ref="A9:F9"/>
    <mergeCell ref="G9:N9"/>
    <mergeCell ref="A10:N10"/>
    <mergeCell ref="A11:N11"/>
    <mergeCell ref="A12:N12"/>
    <mergeCell ref="A13:N13"/>
    <mergeCell ref="C715:E715"/>
    <mergeCell ref="C716:E716"/>
    <mergeCell ref="C828:E828"/>
    <mergeCell ref="C829:E829"/>
    <mergeCell ref="C830:E830"/>
    <mergeCell ref="C831:E831"/>
    <mergeCell ref="C832:N832"/>
    <mergeCell ref="C834:E834"/>
    <mergeCell ref="C835:N835"/>
    <mergeCell ref="C810:E810"/>
    <mergeCell ref="C811:E811"/>
    <mergeCell ref="C833:E833"/>
    <mergeCell ref="B717:D717"/>
    <mergeCell ref="B731:D731"/>
    <mergeCell ref="C718:E718"/>
    <mergeCell ref="C719:N719"/>
    <mergeCell ref="C730:E730"/>
    <mergeCell ref="C849:E849"/>
    <mergeCell ref="C850:E850"/>
    <mergeCell ref="C851:E851"/>
    <mergeCell ref="C762:N762"/>
    <mergeCell ref="C763:E763"/>
    <mergeCell ref="C764:E764"/>
    <mergeCell ref="C766:E766"/>
    <mergeCell ref="C767:E767"/>
    <mergeCell ref="C815:E815"/>
    <mergeCell ref="C820:E820"/>
    <mergeCell ref="C821:N821"/>
    <mergeCell ref="C824:E824"/>
    <mergeCell ref="C825:E825"/>
    <mergeCell ref="C826:E826"/>
    <mergeCell ref="C805:E805"/>
    <mergeCell ref="C843:E843"/>
    <mergeCell ref="C844:E844"/>
    <mergeCell ref="C827:E827"/>
    <mergeCell ref="C798:E798"/>
    <mergeCell ref="C758:N758"/>
    <mergeCell ref="C797:E797"/>
    <mergeCell ref="C765:N765"/>
    <mergeCell ref="C768:N768"/>
    <mergeCell ref="C769:N769"/>
    <mergeCell ref="C770:E770"/>
    <mergeCell ref="C738:E738"/>
    <mergeCell ref="C739:E739"/>
    <mergeCell ref="C740:E740"/>
    <mergeCell ref="C741:E741"/>
    <mergeCell ref="C742:E742"/>
    <mergeCell ref="C743:E743"/>
    <mergeCell ref="C744:E744"/>
    <mergeCell ref="C779:N779"/>
    <mergeCell ref="C780:E780"/>
    <mergeCell ref="C781:E781"/>
    <mergeCell ref="C782:E782"/>
    <mergeCell ref="C783:E783"/>
    <mergeCell ref="C784:E784"/>
    <mergeCell ref="C785:E785"/>
    <mergeCell ref="C788:E788"/>
    <mergeCell ref="C789:E789"/>
    <mergeCell ref="C720:E720"/>
    <mergeCell ref="C721:E721"/>
    <mergeCell ref="C722:E722"/>
    <mergeCell ref="C723:E723"/>
    <mergeCell ref="C724:E724"/>
    <mergeCell ref="C725:E725"/>
    <mergeCell ref="C752:N752"/>
    <mergeCell ref="C753:E753"/>
    <mergeCell ref="C757:E757"/>
    <mergeCell ref="C729:E729"/>
    <mergeCell ref="C748:E748"/>
    <mergeCell ref="C749:N749"/>
    <mergeCell ref="C750:E750"/>
    <mergeCell ref="C751:E751"/>
    <mergeCell ref="C818:N818"/>
    <mergeCell ref="C819:E819"/>
    <mergeCell ref="C823:E823"/>
    <mergeCell ref="C806:E806"/>
    <mergeCell ref="C807:N807"/>
    <mergeCell ref="C808:E808"/>
    <mergeCell ref="C809:E809"/>
    <mergeCell ref="C794:E794"/>
    <mergeCell ref="C795:E795"/>
    <mergeCell ref="C796:E796"/>
    <mergeCell ref="C799:E799"/>
    <mergeCell ref="C800:E800"/>
    <mergeCell ref="C801:E801"/>
    <mergeCell ref="C802:E802"/>
    <mergeCell ref="C814:E814"/>
    <mergeCell ref="C804:N804"/>
    <mergeCell ref="C822:E822"/>
    <mergeCell ref="C816:E816"/>
    <mergeCell ref="C817:E817"/>
    <mergeCell ref="C732:E732"/>
    <mergeCell ref="C733:N733"/>
    <mergeCell ref="C745:E745"/>
    <mergeCell ref="C746:N746"/>
    <mergeCell ref="C747:E747"/>
    <mergeCell ref="C791:E791"/>
    <mergeCell ref="C792:E792"/>
    <mergeCell ref="C793:N793"/>
    <mergeCell ref="C771:E771"/>
    <mergeCell ref="C772:N772"/>
    <mergeCell ref="C773:N773"/>
    <mergeCell ref="C778:E778"/>
    <mergeCell ref="C790:N790"/>
    <mergeCell ref="C786:E786"/>
    <mergeCell ref="C787:E787"/>
    <mergeCell ref="C774:E774"/>
    <mergeCell ref="C775:E775"/>
    <mergeCell ref="C776:N776"/>
    <mergeCell ref="C777:E777"/>
    <mergeCell ref="C756:E756"/>
    <mergeCell ref="C761:N761"/>
    <mergeCell ref="C734:E734"/>
    <mergeCell ref="C735:E735"/>
    <mergeCell ref="C736:E736"/>
    <mergeCell ref="C713:E713"/>
    <mergeCell ref="C714:E714"/>
    <mergeCell ref="C560:E560"/>
    <mergeCell ref="C561:N561"/>
    <mergeCell ref="C562:E562"/>
    <mergeCell ref="C563:E563"/>
    <mergeCell ref="C564:E564"/>
    <mergeCell ref="C565:E565"/>
    <mergeCell ref="C691:E691"/>
    <mergeCell ref="C702:K702"/>
    <mergeCell ref="C706:E706"/>
    <mergeCell ref="C707:E707"/>
    <mergeCell ref="C708:E708"/>
    <mergeCell ref="C709:E709"/>
    <mergeCell ref="C710:E710"/>
    <mergeCell ref="C711:E711"/>
    <mergeCell ref="C568:E568"/>
    <mergeCell ref="C569:E569"/>
    <mergeCell ref="C680:E680"/>
    <mergeCell ref="C590:E590"/>
    <mergeCell ref="C591:E591"/>
    <mergeCell ref="C699:E699"/>
    <mergeCell ref="C712:E712"/>
    <mergeCell ref="C700:N700"/>
    <mergeCell ref="C483:E483"/>
    <mergeCell ref="C484:E484"/>
    <mergeCell ref="C493:E493"/>
    <mergeCell ref="C463:E463"/>
    <mergeCell ref="C464:E464"/>
    <mergeCell ref="B494:D494"/>
    <mergeCell ref="C468:E468"/>
    <mergeCell ref="C469:N469"/>
    <mergeCell ref="C473:E473"/>
    <mergeCell ref="C474:E474"/>
    <mergeCell ref="C475:E475"/>
    <mergeCell ref="C476:E476"/>
    <mergeCell ref="C479:E479"/>
    <mergeCell ref="C515:E515"/>
    <mergeCell ref="C552:E552"/>
    <mergeCell ref="C539:E539"/>
    <mergeCell ref="C540:E540"/>
    <mergeCell ref="C528:E528"/>
    <mergeCell ref="C543:E543"/>
    <mergeCell ref="C538:E538"/>
    <mergeCell ref="A534:N534"/>
    <mergeCell ref="C547:E547"/>
    <mergeCell ref="C544:E544"/>
    <mergeCell ref="C545:E545"/>
    <mergeCell ref="C516:E516"/>
    <mergeCell ref="C518:E518"/>
    <mergeCell ref="C519:E519"/>
    <mergeCell ref="C523:E523"/>
    <mergeCell ref="C517:E517"/>
    <mergeCell ref="C522:E522"/>
    <mergeCell ref="C567:E567"/>
    <mergeCell ref="C501:E501"/>
    <mergeCell ref="C512:E512"/>
    <mergeCell ref="C520:E520"/>
    <mergeCell ref="C541:E541"/>
    <mergeCell ref="C542:E542"/>
    <mergeCell ref="C550:E550"/>
    <mergeCell ref="C551:E551"/>
    <mergeCell ref="C506:E506"/>
    <mergeCell ref="C502:E502"/>
    <mergeCell ref="C503:E503"/>
    <mergeCell ref="C504:E504"/>
    <mergeCell ref="C505:E505"/>
    <mergeCell ref="C513:E513"/>
    <mergeCell ref="C514:E514"/>
    <mergeCell ref="C508:E508"/>
    <mergeCell ref="C510:N510"/>
    <mergeCell ref="C535:E535"/>
    <mergeCell ref="C536:E536"/>
    <mergeCell ref="C537:E537"/>
    <mergeCell ref="C554:E554"/>
    <mergeCell ref="C524:E524"/>
    <mergeCell ref="C525:E525"/>
    <mergeCell ref="C526:E526"/>
    <mergeCell ref="C527:E527"/>
    <mergeCell ref="C529:E529"/>
    <mergeCell ref="C530:E530"/>
    <mergeCell ref="C548:N548"/>
    <mergeCell ref="C549:E549"/>
    <mergeCell ref="C695:E695"/>
    <mergeCell ref="C671:E671"/>
    <mergeCell ref="C672:E672"/>
    <mergeCell ref="C618:E618"/>
    <mergeCell ref="C619:E619"/>
    <mergeCell ref="C620:E620"/>
    <mergeCell ref="C681:E681"/>
    <mergeCell ref="C682:E682"/>
    <mergeCell ref="C558:E558"/>
    <mergeCell ref="C559:E559"/>
    <mergeCell ref="C573:E573"/>
    <mergeCell ref="C574:N574"/>
    <mergeCell ref="C575:E575"/>
    <mergeCell ref="C572:D572"/>
    <mergeCell ref="C630:E630"/>
    <mergeCell ref="C637:E637"/>
    <mergeCell ref="C556:E556"/>
    <mergeCell ref="C546:E546"/>
    <mergeCell ref="C656:E656"/>
    <mergeCell ref="C657:E657"/>
    <mergeCell ref="C582:E582"/>
    <mergeCell ref="C583:E583"/>
    <mergeCell ref="C587:E587"/>
    <mergeCell ref="C594:E594"/>
    <mergeCell ref="C595:E595"/>
    <mergeCell ref="C454:E454"/>
    <mergeCell ref="C455:E455"/>
    <mergeCell ref="C456:E456"/>
    <mergeCell ref="C471:E471"/>
    <mergeCell ref="C511:E511"/>
    <mergeCell ref="C509:E509"/>
    <mergeCell ref="C507:E507"/>
    <mergeCell ref="C621:E621"/>
    <mergeCell ref="C622:E622"/>
    <mergeCell ref="C623:E623"/>
    <mergeCell ref="C624:E624"/>
    <mergeCell ref="C625:E625"/>
    <mergeCell ref="C626:E626"/>
    <mergeCell ref="C638:E638"/>
    <mergeCell ref="C597:E597"/>
    <mergeCell ref="C531:E531"/>
    <mergeCell ref="C532:E532"/>
    <mergeCell ref="C450:E450"/>
    <mergeCell ref="C500:E500"/>
    <mergeCell ref="C457:E457"/>
    <mergeCell ref="C459:E459"/>
    <mergeCell ref="C485:E485"/>
    <mergeCell ref="C492:E492"/>
    <mergeCell ref="C489:E489"/>
    <mergeCell ref="C490:E490"/>
    <mergeCell ref="C467:E467"/>
    <mergeCell ref="A495:E495"/>
    <mergeCell ref="C486:E486"/>
    <mergeCell ref="C487:E487"/>
    <mergeCell ref="C488:E488"/>
    <mergeCell ref="C466:E466"/>
    <mergeCell ref="C496:E496"/>
    <mergeCell ref="C477:E477"/>
    <mergeCell ref="C478:E478"/>
    <mergeCell ref="C472:E472"/>
    <mergeCell ref="C480:E480"/>
    <mergeCell ref="C491:E491"/>
    <mergeCell ref="C458:E458"/>
    <mergeCell ref="C497:N497"/>
    <mergeCell ref="C481:E481"/>
    <mergeCell ref="C482:N482"/>
    <mergeCell ref="B367:D367"/>
    <mergeCell ref="C321:E321"/>
    <mergeCell ref="C322:E322"/>
    <mergeCell ref="C313:E313"/>
    <mergeCell ref="C348:E348"/>
    <mergeCell ref="C346:E346"/>
    <mergeCell ref="C404:E404"/>
    <mergeCell ref="C405:E405"/>
    <mergeCell ref="C392:E392"/>
    <mergeCell ref="C384:E384"/>
    <mergeCell ref="C340:E340"/>
    <mergeCell ref="C334:E334"/>
    <mergeCell ref="C335:E335"/>
    <mergeCell ref="C336:E336"/>
    <mergeCell ref="C337:E337"/>
    <mergeCell ref="C338:E338"/>
    <mergeCell ref="C375:E375"/>
    <mergeCell ref="C376:E376"/>
    <mergeCell ref="C360:E360"/>
    <mergeCell ref="C361:E361"/>
    <mergeCell ref="C362:E362"/>
    <mergeCell ref="C357:E357"/>
    <mergeCell ref="C358:E358"/>
    <mergeCell ref="C354:E354"/>
    <mergeCell ref="C349:E349"/>
    <mergeCell ref="C350:E350"/>
    <mergeCell ref="C351:E351"/>
    <mergeCell ref="C352:E352"/>
    <mergeCell ref="C353:E353"/>
    <mergeCell ref="C319:E319"/>
    <mergeCell ref="C304:E304"/>
    <mergeCell ref="C305:E305"/>
    <mergeCell ref="C302:E302"/>
    <mergeCell ref="C303:E303"/>
    <mergeCell ref="C307:E307"/>
    <mergeCell ref="C332:E332"/>
    <mergeCell ref="C333:E333"/>
    <mergeCell ref="C325:E325"/>
    <mergeCell ref="C314:E314"/>
    <mergeCell ref="C315:E315"/>
    <mergeCell ref="C355:E355"/>
    <mergeCell ref="C320:E320"/>
    <mergeCell ref="C328:E328"/>
    <mergeCell ref="C329:E329"/>
    <mergeCell ref="C356:N356"/>
    <mergeCell ref="C259:E259"/>
    <mergeCell ref="C208:E208"/>
    <mergeCell ref="C209:E209"/>
    <mergeCell ref="C210:E210"/>
    <mergeCell ref="C211:E211"/>
    <mergeCell ref="C212:E212"/>
    <mergeCell ref="C213:E213"/>
    <mergeCell ref="C214:N214"/>
    <mergeCell ref="C306:N306"/>
    <mergeCell ref="C263:N263"/>
    <mergeCell ref="C264:E264"/>
    <mergeCell ref="C265:K265"/>
    <mergeCell ref="C274:E274"/>
    <mergeCell ref="C275:E275"/>
    <mergeCell ref="C271:E271"/>
    <mergeCell ref="C267:E267"/>
    <mergeCell ref="C268:N268"/>
    <mergeCell ref="C280:E280"/>
    <mergeCell ref="C282:E282"/>
    <mergeCell ref="C273:E273"/>
    <mergeCell ref="C277:E277"/>
    <mergeCell ref="C278:E278"/>
    <mergeCell ref="C252:E252"/>
    <mergeCell ref="C253:E253"/>
    <mergeCell ref="C254:N254"/>
    <mergeCell ref="C276:E276"/>
    <mergeCell ref="C316:E316"/>
    <mergeCell ref="C312:E312"/>
    <mergeCell ref="C283:E283"/>
    <mergeCell ref="C281:N281"/>
    <mergeCell ref="C295:E295"/>
    <mergeCell ref="C296:E296"/>
    <mergeCell ref="C297:E297"/>
    <mergeCell ref="C285:E285"/>
    <mergeCell ref="C216:E216"/>
    <mergeCell ref="C217:N217"/>
    <mergeCell ref="C235:E235"/>
    <mergeCell ref="C226:E226"/>
    <mergeCell ref="C221:E221"/>
    <mergeCell ref="C222:E222"/>
    <mergeCell ref="C223:E223"/>
    <mergeCell ref="C224:E224"/>
    <mergeCell ref="C225:E225"/>
    <mergeCell ref="C229:E229"/>
    <mergeCell ref="C228:E228"/>
    <mergeCell ref="C234:N234"/>
    <mergeCell ref="C233:N233"/>
    <mergeCell ref="C232:E232"/>
    <mergeCell ref="C257:E257"/>
    <mergeCell ref="C218:E218"/>
    <mergeCell ref="C219:E219"/>
    <mergeCell ref="C220:E220"/>
    <mergeCell ref="C227:E227"/>
    <mergeCell ref="C241:E241"/>
    <mergeCell ref="C242:E242"/>
    <mergeCell ref="C230:N230"/>
    <mergeCell ref="C231:E231"/>
    <mergeCell ref="C177:N177"/>
    <mergeCell ref="C178:N178"/>
    <mergeCell ref="C206:E206"/>
    <mergeCell ref="C215:E215"/>
    <mergeCell ref="A199:N199"/>
    <mergeCell ref="C200:E200"/>
    <mergeCell ref="C201:N201"/>
    <mergeCell ref="C197:N197"/>
    <mergeCell ref="C186:E186"/>
    <mergeCell ref="C187:E187"/>
    <mergeCell ref="C191:E191"/>
    <mergeCell ref="C198:E198"/>
    <mergeCell ref="C194:N194"/>
    <mergeCell ref="C195:E195"/>
    <mergeCell ref="C196:E196"/>
    <mergeCell ref="C179:E179"/>
    <mergeCell ref="C180:E180"/>
    <mergeCell ref="C205:E205"/>
    <mergeCell ref="C193:E193"/>
    <mergeCell ref="C182:E182"/>
    <mergeCell ref="C202:E202"/>
    <mergeCell ref="C203:E203"/>
    <mergeCell ref="C204:E204"/>
    <mergeCell ref="C207:E207"/>
    <mergeCell ref="C91:E91"/>
    <mergeCell ref="C129:E129"/>
    <mergeCell ref="C108:E108"/>
    <mergeCell ref="C109:K109"/>
    <mergeCell ref="C89:E89"/>
    <mergeCell ref="C80:E80"/>
    <mergeCell ref="C81:E81"/>
    <mergeCell ref="C176:E176"/>
    <mergeCell ref="C140:E140"/>
    <mergeCell ref="C152:N152"/>
    <mergeCell ref="C153:N153"/>
    <mergeCell ref="C154:E154"/>
    <mergeCell ref="C155:E155"/>
    <mergeCell ref="C164:N164"/>
    <mergeCell ref="C139:E139"/>
    <mergeCell ref="C156:N156"/>
    <mergeCell ref="C157:N157"/>
    <mergeCell ref="C159:E159"/>
    <mergeCell ref="C160:N160"/>
    <mergeCell ref="C161:N161"/>
    <mergeCell ref="C162:E162"/>
    <mergeCell ref="C166:E166"/>
    <mergeCell ref="C163:E163"/>
    <mergeCell ref="C165:E165"/>
    <mergeCell ref="C112:N112"/>
    <mergeCell ref="C132:E132"/>
    <mergeCell ref="C158:E158"/>
    <mergeCell ref="C126:E126"/>
    <mergeCell ref="C127:E127"/>
    <mergeCell ref="C113:E113"/>
    <mergeCell ref="C114:E114"/>
    <mergeCell ref="C146:E146"/>
    <mergeCell ref="C147:E147"/>
    <mergeCell ref="C141:N141"/>
    <mergeCell ref="C137:E137"/>
    <mergeCell ref="C138:E138"/>
    <mergeCell ref="C133:E133"/>
    <mergeCell ref="C135:E135"/>
    <mergeCell ref="C236:E236"/>
    <mergeCell ref="C237:N237"/>
    <mergeCell ref="C238:E238"/>
    <mergeCell ref="C239:E239"/>
    <mergeCell ref="C240:E240"/>
    <mergeCell ref="C318:N318"/>
    <mergeCell ref="C286:E286"/>
    <mergeCell ref="C287:E287"/>
    <mergeCell ref="C288:E288"/>
    <mergeCell ref="C258:E258"/>
    <mergeCell ref="C279:E279"/>
    <mergeCell ref="C260:E260"/>
    <mergeCell ref="C243:E243"/>
    <mergeCell ref="C244:E244"/>
    <mergeCell ref="C245:E245"/>
    <mergeCell ref="C246:E246"/>
    <mergeCell ref="C247:E247"/>
    <mergeCell ref="C248:E248"/>
    <mergeCell ref="C249:E249"/>
    <mergeCell ref="C250:N250"/>
    <mergeCell ref="C251:N251"/>
    <mergeCell ref="C269:E269"/>
    <mergeCell ref="C270:E270"/>
    <mergeCell ref="C272:E272"/>
    <mergeCell ref="C60:E60"/>
    <mergeCell ref="C73:E73"/>
    <mergeCell ref="C74:E74"/>
    <mergeCell ref="C189:E189"/>
    <mergeCell ref="C190:E190"/>
    <mergeCell ref="C61:E61"/>
    <mergeCell ref="C124:E124"/>
    <mergeCell ref="C96:E96"/>
    <mergeCell ref="C97:E97"/>
    <mergeCell ref="C128:N128"/>
    <mergeCell ref="C134:E134"/>
    <mergeCell ref="C77:E77"/>
    <mergeCell ref="C78:E78"/>
    <mergeCell ref="C90:E90"/>
    <mergeCell ref="C107:E107"/>
    <mergeCell ref="C86:E86"/>
    <mergeCell ref="C87:E87"/>
    <mergeCell ref="C88:N88"/>
    <mergeCell ref="C95:E95"/>
    <mergeCell ref="A110:E110"/>
    <mergeCell ref="C76:E76"/>
    <mergeCell ref="C102:E102"/>
    <mergeCell ref="C136:E136"/>
    <mergeCell ref="C111:E111"/>
    <mergeCell ref="C98:N98"/>
    <mergeCell ref="C99:E99"/>
    <mergeCell ref="C106:E106"/>
    <mergeCell ref="C116:E116"/>
    <mergeCell ref="C117:E117"/>
    <mergeCell ref="C118:E118"/>
    <mergeCell ref="C119:E119"/>
    <mergeCell ref="C25:E25"/>
    <mergeCell ref="C26:E26"/>
    <mergeCell ref="C27:E27"/>
    <mergeCell ref="C28:E28"/>
    <mergeCell ref="C29:E29"/>
    <mergeCell ref="C85:N85"/>
    <mergeCell ref="C105:E105"/>
    <mergeCell ref="C42:E42"/>
    <mergeCell ref="C30:E30"/>
    <mergeCell ref="C66:E66"/>
    <mergeCell ref="C67:E67"/>
    <mergeCell ref="C68:E68"/>
    <mergeCell ref="C69:E69"/>
    <mergeCell ref="C70:E70"/>
    <mergeCell ref="C63:E63"/>
    <mergeCell ref="C64:E64"/>
    <mergeCell ref="C62:E62"/>
    <mergeCell ref="A16:D16"/>
    <mergeCell ref="C21:D21"/>
    <mergeCell ref="A18:A20"/>
    <mergeCell ref="B18:B20"/>
    <mergeCell ref="M18:M20"/>
    <mergeCell ref="N18:N20"/>
    <mergeCell ref="J18:L19"/>
    <mergeCell ref="C48:E48"/>
    <mergeCell ref="C31:E31"/>
    <mergeCell ref="C43:E43"/>
    <mergeCell ref="C47:N47"/>
    <mergeCell ref="C18:E20"/>
    <mergeCell ref="F18:F20"/>
    <mergeCell ref="G18:I19"/>
    <mergeCell ref="A22:E22"/>
    <mergeCell ref="C23:E23"/>
    <mergeCell ref="C24:N24"/>
    <mergeCell ref="C38:N38"/>
    <mergeCell ref="C53:E53"/>
    <mergeCell ref="C32:E32"/>
    <mergeCell ref="C44:E44"/>
    <mergeCell ref="C39:E39"/>
    <mergeCell ref="C40:E40"/>
    <mergeCell ref="C41:E41"/>
    <mergeCell ref="C65:E65"/>
    <mergeCell ref="C59:N59"/>
    <mergeCell ref="C33:E33"/>
    <mergeCell ref="C34:E34"/>
    <mergeCell ref="C35:E35"/>
    <mergeCell ref="C36:E36"/>
    <mergeCell ref="C37:N37"/>
    <mergeCell ref="C52:E52"/>
    <mergeCell ref="C45:E45"/>
    <mergeCell ref="C46:E46"/>
    <mergeCell ref="C56:N56"/>
    <mergeCell ref="C49:E49"/>
    <mergeCell ref="C50:E50"/>
    <mergeCell ref="C51:E51"/>
    <mergeCell ref="C54:E54"/>
    <mergeCell ref="C55:E55"/>
    <mergeCell ref="C57:E57"/>
    <mergeCell ref="C58:E58"/>
    <mergeCell ref="C103:E103"/>
    <mergeCell ref="C71:E71"/>
    <mergeCell ref="C151:E151"/>
    <mergeCell ref="C125:N125"/>
    <mergeCell ref="C142:E142"/>
    <mergeCell ref="C143:E143"/>
    <mergeCell ref="C144:N144"/>
    <mergeCell ref="C149:N149"/>
    <mergeCell ref="C150:E150"/>
    <mergeCell ref="C145:N145"/>
    <mergeCell ref="C148:N148"/>
    <mergeCell ref="C130:E130"/>
    <mergeCell ref="C131:E131"/>
    <mergeCell ref="C100:E100"/>
    <mergeCell ref="C101:E101"/>
    <mergeCell ref="C104:E104"/>
    <mergeCell ref="C92:E92"/>
    <mergeCell ref="C93:E93"/>
    <mergeCell ref="C94:E94"/>
    <mergeCell ref="C120:E120"/>
    <mergeCell ref="C121:E121"/>
    <mergeCell ref="C122:E122"/>
    <mergeCell ref="C123:E123"/>
    <mergeCell ref="C115:E115"/>
    <mergeCell ref="C426:E426"/>
    <mergeCell ref="C427:E427"/>
    <mergeCell ref="C411:N411"/>
    <mergeCell ref="C412:N412"/>
    <mergeCell ref="C413:E413"/>
    <mergeCell ref="C167:E167"/>
    <mergeCell ref="C168:E168"/>
    <mergeCell ref="C169:E169"/>
    <mergeCell ref="C359:E359"/>
    <mergeCell ref="C343:E343"/>
    <mergeCell ref="C344:N344"/>
    <mergeCell ref="C345:E345"/>
    <mergeCell ref="C347:E347"/>
    <mergeCell ref="C317:E317"/>
    <mergeCell ref="C298:E298"/>
    <mergeCell ref="C299:E299"/>
    <mergeCell ref="C174:E174"/>
    <mergeCell ref="C175:E175"/>
    <mergeCell ref="C181:N181"/>
    <mergeCell ref="C170:E170"/>
    <mergeCell ref="C171:E171"/>
    <mergeCell ref="C172:E172"/>
    <mergeCell ref="C192:E192"/>
    <mergeCell ref="C284:E284"/>
    <mergeCell ref="C433:E433"/>
    <mergeCell ref="C428:N428"/>
    <mergeCell ref="C391:E391"/>
    <mergeCell ref="C394:N394"/>
    <mergeCell ref="C396:E396"/>
    <mergeCell ref="C400:E400"/>
    <mergeCell ref="C403:E403"/>
    <mergeCell ref="C393:E393"/>
    <mergeCell ref="C430:E430"/>
    <mergeCell ref="C431:N431"/>
    <mergeCell ref="C432:E432"/>
    <mergeCell ref="C401:E401"/>
    <mergeCell ref="C419:E419"/>
    <mergeCell ref="C420:E420"/>
    <mergeCell ref="C421:E421"/>
    <mergeCell ref="C422:E422"/>
    <mergeCell ref="C423:E423"/>
    <mergeCell ref="C424:E424"/>
    <mergeCell ref="C425:E425"/>
    <mergeCell ref="C429:E429"/>
    <mergeCell ref="C395:N395"/>
    <mergeCell ref="C416:E416"/>
    <mergeCell ref="C407:E407"/>
    <mergeCell ref="C408:E408"/>
    <mergeCell ref="C72:N72"/>
    <mergeCell ref="C82:E82"/>
    <mergeCell ref="C83:E83"/>
    <mergeCell ref="C368:E368"/>
    <mergeCell ref="C183:E183"/>
    <mergeCell ref="C184:E184"/>
    <mergeCell ref="C185:E185"/>
    <mergeCell ref="C173:E173"/>
    <mergeCell ref="C84:E84"/>
    <mergeCell ref="C75:E75"/>
    <mergeCell ref="C79:E79"/>
    <mergeCell ref="A266:E266"/>
    <mergeCell ref="C289:E289"/>
    <mergeCell ref="C290:E290"/>
    <mergeCell ref="C291:E291"/>
    <mergeCell ref="C292:E292"/>
    <mergeCell ref="C323:E323"/>
    <mergeCell ref="C293:E293"/>
    <mergeCell ref="C294:N294"/>
    <mergeCell ref="C261:E261"/>
    <mergeCell ref="C262:E262"/>
    <mergeCell ref="C255:E255"/>
    <mergeCell ref="C256:E256"/>
    <mergeCell ref="C188:E188"/>
    <mergeCell ref="C369:N369"/>
    <mergeCell ref="C372:E372"/>
    <mergeCell ref="C373:E373"/>
    <mergeCell ref="C374:E374"/>
    <mergeCell ref="C366:E366"/>
    <mergeCell ref="C371:E371"/>
    <mergeCell ref="C370:E370"/>
    <mergeCell ref="C300:E300"/>
    <mergeCell ref="C301:E301"/>
    <mergeCell ref="C339:E339"/>
    <mergeCell ref="C327:E327"/>
    <mergeCell ref="C363:E363"/>
    <mergeCell ref="C324:E324"/>
    <mergeCell ref="C364:E364"/>
    <mergeCell ref="C365:E365"/>
    <mergeCell ref="C341:E341"/>
    <mergeCell ref="C342:E342"/>
    <mergeCell ref="C330:E330"/>
    <mergeCell ref="C326:E326"/>
    <mergeCell ref="C308:E308"/>
    <mergeCell ref="C309:E309"/>
    <mergeCell ref="C310:E310"/>
    <mergeCell ref="C311:E311"/>
    <mergeCell ref="C331:N331"/>
    <mergeCell ref="C443:E443"/>
    <mergeCell ref="C445:E445"/>
    <mergeCell ref="C434:E434"/>
    <mergeCell ref="C435:E435"/>
    <mergeCell ref="C437:E437"/>
    <mergeCell ref="C470:E470"/>
    <mergeCell ref="C441:E441"/>
    <mergeCell ref="C442:E442"/>
    <mergeCell ref="C447:E447"/>
    <mergeCell ref="C444:N444"/>
    <mergeCell ref="C446:E446"/>
    <mergeCell ref="C438:E438"/>
    <mergeCell ref="C439:E439"/>
    <mergeCell ref="C460:E460"/>
    <mergeCell ref="C461:E461"/>
    <mergeCell ref="C440:E440"/>
    <mergeCell ref="C462:E462"/>
    <mergeCell ref="C451:E451"/>
    <mergeCell ref="C452:E452"/>
    <mergeCell ref="C453:E453"/>
    <mergeCell ref="C465:E465"/>
    <mergeCell ref="C436:E436"/>
    <mergeCell ref="C448:E448"/>
    <mergeCell ref="C449:E449"/>
    <mergeCell ref="C388:E388"/>
    <mergeCell ref="C414:E414"/>
    <mergeCell ref="C417:E417"/>
    <mergeCell ref="C377:E377"/>
    <mergeCell ref="C378:E378"/>
    <mergeCell ref="C379:E379"/>
    <mergeCell ref="C380:E380"/>
    <mergeCell ref="C415:N415"/>
    <mergeCell ref="C418:E418"/>
    <mergeCell ref="C406:E406"/>
    <mergeCell ref="C399:E399"/>
    <mergeCell ref="C397:E397"/>
    <mergeCell ref="C398:N398"/>
    <mergeCell ref="C402:E402"/>
    <mergeCell ref="C389:E389"/>
    <mergeCell ref="C390:E390"/>
    <mergeCell ref="C385:E385"/>
    <mergeCell ref="C386:E386"/>
    <mergeCell ref="C387:E387"/>
    <mergeCell ref="C409:E409"/>
    <mergeCell ref="C410:E410"/>
    <mergeCell ref="C382:E382"/>
    <mergeCell ref="C383:E383"/>
    <mergeCell ref="C381:N381"/>
    <mergeCell ref="C921:K921"/>
    <mergeCell ref="C601:E601"/>
    <mergeCell ref="C602:N602"/>
    <mergeCell ref="C603:N603"/>
    <mergeCell ref="C604:E604"/>
    <mergeCell ref="C605:E605"/>
    <mergeCell ref="C606:E606"/>
    <mergeCell ref="C607:E607"/>
    <mergeCell ref="C608:E608"/>
    <mergeCell ref="C609:E609"/>
    <mergeCell ref="C610:E610"/>
    <mergeCell ref="C611:E611"/>
    <mergeCell ref="C612:E612"/>
    <mergeCell ref="C613:E613"/>
    <mergeCell ref="C614:E614"/>
    <mergeCell ref="C636:E636"/>
    <mergeCell ref="C867:E867"/>
    <mergeCell ref="C864:E864"/>
    <mergeCell ref="C862:N862"/>
    <mergeCell ref="C866:E866"/>
    <mergeCell ref="C627:E627"/>
    <mergeCell ref="C629:E629"/>
    <mergeCell ref="C705:N705"/>
    <mergeCell ref="C696:E696"/>
    <mergeCell ref="C667:E667"/>
    <mergeCell ref="C673:E673"/>
    <mergeCell ref="C674:E674"/>
    <mergeCell ref="C675:E675"/>
    <mergeCell ref="C670:E670"/>
    <mergeCell ref="C653:E653"/>
    <mergeCell ref="C647:N647"/>
    <mergeCell ref="C754:E754"/>
    <mergeCell ref="C755:N755"/>
    <mergeCell ref="C683:E683"/>
    <mergeCell ref="C684:E684"/>
    <mergeCell ref="C669:E669"/>
    <mergeCell ref="C658:E658"/>
    <mergeCell ref="C685:E685"/>
    <mergeCell ref="C697:E697"/>
    <mergeCell ref="C698:E698"/>
    <mergeCell ref="C686:E686"/>
    <mergeCell ref="C687:E687"/>
    <mergeCell ref="C688:E688"/>
    <mergeCell ref="C689:E689"/>
    <mergeCell ref="C690:E690"/>
    <mergeCell ref="C692:E692"/>
    <mergeCell ref="C693:E693"/>
    <mergeCell ref="C694:E694"/>
    <mergeCell ref="C737:E737"/>
    <mergeCell ref="C521:E521"/>
    <mergeCell ref="A848:N848"/>
    <mergeCell ref="C845:E845"/>
    <mergeCell ref="C846:N846"/>
    <mergeCell ref="C847:E847"/>
    <mergeCell ref="A703:N703"/>
    <mergeCell ref="C704:E704"/>
    <mergeCell ref="C759:E759"/>
    <mergeCell ref="C760:E760"/>
    <mergeCell ref="C646:E646"/>
    <mergeCell ref="C648:E648"/>
    <mergeCell ref="C649:E649"/>
    <mergeCell ref="C650:E650"/>
    <mergeCell ref="C668:E668"/>
    <mergeCell ref="C677:E677"/>
    <mergeCell ref="C678:E678"/>
    <mergeCell ref="C679:E679"/>
    <mergeCell ref="C676:E676"/>
    <mergeCell ref="C665:E665"/>
    <mergeCell ref="C666:E666"/>
    <mergeCell ref="C589:E589"/>
    <mergeCell ref="C652:E652"/>
    <mergeCell ref="C841:E841"/>
    <mergeCell ref="C533:E533"/>
    <mergeCell ref="C570:E570"/>
    <mergeCell ref="C571:E571"/>
    <mergeCell ref="C588:N588"/>
    <mergeCell ref="C577:E577"/>
    <mergeCell ref="C592:E592"/>
    <mergeCell ref="C593:E593"/>
    <mergeCell ref="C632:E632"/>
    <mergeCell ref="C633:E633"/>
    <mergeCell ref="C555:E555"/>
    <mergeCell ref="C553:E553"/>
    <mergeCell ref="C566:E566"/>
    <mergeCell ref="C631:E631"/>
    <mergeCell ref="C628:N628"/>
    <mergeCell ref="C596:E596"/>
    <mergeCell ref="C615:E615"/>
    <mergeCell ref="C616:E616"/>
    <mergeCell ref="C617:E617"/>
    <mergeCell ref="C557:E557"/>
    <mergeCell ref="C581:E581"/>
    <mergeCell ref="C578:E578"/>
    <mergeCell ref="C579:E579"/>
    <mergeCell ref="C580:E580"/>
    <mergeCell ref="C576:E576"/>
    <mergeCell ref="C634:E634"/>
    <mergeCell ref="C635:E635"/>
    <mergeCell ref="C498:E498"/>
    <mergeCell ref="C499:E499"/>
    <mergeCell ref="C857:E857"/>
    <mergeCell ref="C858:E858"/>
    <mergeCell ref="C883:E883"/>
    <mergeCell ref="C884:E884"/>
    <mergeCell ref="C885:E885"/>
    <mergeCell ref="C870:E870"/>
    <mergeCell ref="C871:E871"/>
    <mergeCell ref="C861:E861"/>
    <mergeCell ref="C865:E865"/>
    <mergeCell ref="C868:E868"/>
    <mergeCell ref="C869:E869"/>
    <mergeCell ref="C860:E860"/>
    <mergeCell ref="C863:E863"/>
    <mergeCell ref="C812:E812"/>
    <mergeCell ref="C813:E813"/>
    <mergeCell ref="C803:E803"/>
    <mergeCell ref="C872:E872"/>
    <mergeCell ref="C874:E874"/>
    <mergeCell ref="C878:E878"/>
    <mergeCell ref="C879:E879"/>
    <mergeCell ref="C900:E900"/>
    <mergeCell ref="C880:E880"/>
    <mergeCell ref="C881:E881"/>
    <mergeCell ref="C882:E882"/>
    <mergeCell ref="C875:E875"/>
    <mergeCell ref="C876:E876"/>
    <mergeCell ref="C877:E877"/>
    <mergeCell ref="C873:E873"/>
    <mergeCell ref="C837:E837"/>
    <mergeCell ref="C838:E838"/>
    <mergeCell ref="C839:E839"/>
    <mergeCell ref="C840:E840"/>
    <mergeCell ref="C856:E856"/>
    <mergeCell ref="C855:E855"/>
    <mergeCell ref="C853:E853"/>
    <mergeCell ref="C854:E854"/>
    <mergeCell ref="C852:E852"/>
    <mergeCell ref="C842:E842"/>
    <mergeCell ref="C887:E887"/>
    <mergeCell ref="C888:N888"/>
    <mergeCell ref="C889:E889"/>
    <mergeCell ref="A4:F4"/>
    <mergeCell ref="A3:C3"/>
    <mergeCell ref="C922:D922"/>
    <mergeCell ref="C859:E859"/>
    <mergeCell ref="C919:E919"/>
    <mergeCell ref="C920:E920"/>
    <mergeCell ref="C908:E908"/>
    <mergeCell ref="C909:N909"/>
    <mergeCell ref="C910:E910"/>
    <mergeCell ref="C911:E911"/>
    <mergeCell ref="C912:E912"/>
    <mergeCell ref="C894:E894"/>
    <mergeCell ref="C913:E913"/>
    <mergeCell ref="C914:E914"/>
    <mergeCell ref="C915:E915"/>
    <mergeCell ref="C916:E916"/>
    <mergeCell ref="C917:E917"/>
    <mergeCell ref="C918:E918"/>
    <mergeCell ref="C895:E895"/>
    <mergeCell ref="C896:E896"/>
    <mergeCell ref="C897:E897"/>
    <mergeCell ref="C898:E898"/>
    <mergeCell ref="C899:E899"/>
    <mergeCell ref="C886:E886"/>
  </mergeCells>
  <pageMargins left="0.70866141732283472" right="0.8666666666666667" top="0.59166666666666667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User61</cp:lastModifiedBy>
  <cp:lastPrinted>2025-04-23T06:08:42Z</cp:lastPrinted>
  <dcterms:created xsi:type="dcterms:W3CDTF">2006-09-28T05:33:49Z</dcterms:created>
  <dcterms:modified xsi:type="dcterms:W3CDTF">2025-04-29T11:21:26Z</dcterms:modified>
</cp:coreProperties>
</file>