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D:\Водные ресурсы\НЗНП для подрядчика 2,8км\"/>
    </mc:Choice>
  </mc:AlternateContent>
  <xr:revisionPtr revIDLastSave="0" documentId="13_ncr:1_{DF4B14E4-62AE-4465-B9CB-4790F3A4F443}" xr6:coauthVersionLast="47" xr6:coauthVersionMax="47" xr10:uidLastSave="{00000000-0000-0000-0000-000000000000}"/>
  <bookViews>
    <workbookView xWindow="1560" yWindow="720" windowWidth="17595" windowHeight="12780" xr2:uid="{00000000-000D-0000-FFFF-FFFF00000000}"/>
  </bookViews>
  <sheets>
    <sheet name="2гп" sheetId="2" r:id="rId1"/>
  </sheets>
  <calcPr calcId="191029" refMode="R1C1" iterateDelta="1E-4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8" i="2" l="1"/>
  <c r="D147" i="2"/>
  <c r="D146" i="2"/>
  <c r="D145" i="2"/>
  <c r="D144" i="2"/>
  <c r="D143" i="2"/>
  <c r="D142" i="2"/>
  <c r="D141" i="2"/>
  <c r="D140" i="2"/>
  <c r="D139" i="2"/>
  <c r="D138" i="2"/>
  <c r="D137" i="2"/>
  <c r="D135" i="2"/>
  <c r="D134" i="2"/>
  <c r="D133" i="2"/>
  <c r="D132" i="2"/>
  <c r="D131" i="2"/>
  <c r="D130" i="2"/>
  <c r="D117" i="2"/>
  <c r="D113" i="2"/>
  <c r="D111" i="2"/>
  <c r="D112" i="2" s="1"/>
  <c r="D110" i="2"/>
  <c r="D109" i="2"/>
  <c r="D102" i="2"/>
  <c r="D101" i="2"/>
  <c r="D99" i="2"/>
  <c r="D98" i="2"/>
  <c r="D96" i="2"/>
  <c r="D93" i="2"/>
  <c r="D92" i="2"/>
  <c r="D91" i="2"/>
  <c r="D90" i="2"/>
  <c r="D89" i="2"/>
  <c r="D88" i="2"/>
  <c r="D87" i="2"/>
  <c r="D86" i="2"/>
  <c r="D61" i="2"/>
  <c r="D62" i="2" s="1"/>
  <c r="D60" i="2"/>
  <c r="D59" i="2"/>
  <c r="D45" i="2"/>
  <c r="D44" i="2"/>
  <c r="D43" i="2"/>
  <c r="D42" i="2"/>
  <c r="D39" i="2"/>
  <c r="D38" i="2"/>
  <c r="D34" i="2"/>
  <c r="D32" i="2"/>
  <c r="D30" i="2"/>
  <c r="D28" i="2"/>
</calcChain>
</file>

<file path=xl/sharedStrings.xml><?xml version="1.0" encoding="utf-8"?>
<sst xmlns="http://schemas.openxmlformats.org/spreadsheetml/2006/main" count="279" uniqueCount="118">
  <si>
    <t>УТВЕРЖДАЮ</t>
  </si>
  <si>
    <t>Генеральный директор</t>
  </si>
  <si>
    <t>ООО "Водные ресурсы"</t>
  </si>
  <si>
    <t>______________________А.М. Иванов</t>
  </si>
  <si>
    <t>"____" ________________ 2025</t>
  </si>
  <si>
    <t>ВЕДОМОСТЬ ОБЪЕМОВ РАБОТ  № 01</t>
  </si>
  <si>
    <t>(наименование объекта капитального строительства)</t>
  </si>
  <si>
    <t xml:space="preserve"> (наименование работ и затрат)</t>
  </si>
  <si>
    <t>№ п/п</t>
  </si>
  <si>
    <t>Наименование работ и затрат</t>
  </si>
  <si>
    <t>Ед. изм.</t>
  </si>
  <si>
    <t>Кол-во</t>
  </si>
  <si>
    <t>Земляные работы</t>
  </si>
  <si>
    <t>Геодезическая разбивка трассы</t>
  </si>
  <si>
    <t>шт.</t>
  </si>
  <si>
    <t>Разработка грунта в траншеях и котлованах экскаватором</t>
  </si>
  <si>
    <t>м3</t>
  </si>
  <si>
    <t>Разработка грунта вручную в траншеях и котлованах глубиной до 3 м</t>
  </si>
  <si>
    <t>Перевозка грузов самосвалами</t>
  </si>
  <si>
    <t>т</t>
  </si>
  <si>
    <t>м</t>
  </si>
  <si>
    <t>Монтаж установки горизонтально направленного бурения</t>
  </si>
  <si>
    <t>Порошок (глинопорошок) бентонитовый для приготовления буровых растворов, выход раствора 8,0-11,0 м3/т</t>
  </si>
  <si>
    <t>Добавка порошкообразная для стабилизации и укрепления грунтов на основе ПАВ, минеральных активных компонентов и регулятора pH, плотность 0,80-1,30 г/см3</t>
  </si>
  <si>
    <t>Демонтаж установки горизонтально направленного бурения</t>
  </si>
  <si>
    <t>соединение</t>
  </si>
  <si>
    <t>футляр</t>
  </si>
  <si>
    <t>Лента противопроскальзывающая AG100*2-1,5 (25м.п./рулон)</t>
  </si>
  <si>
    <t>компл.</t>
  </si>
  <si>
    <t>Засыпка траншей и котлованов грунтом с уплотнением</t>
  </si>
  <si>
    <t>Песок</t>
  </si>
  <si>
    <t>Монтаж колодцев</t>
  </si>
  <si>
    <t>ПН15</t>
  </si>
  <si>
    <t>КС 15-9</t>
  </si>
  <si>
    <t>1ПП15-1</t>
  </si>
  <si>
    <t>Кольцо опорное КО6</t>
  </si>
  <si>
    <t>Кольцо стеновое КС7.3</t>
  </si>
  <si>
    <t>Люк чугунный Л</t>
  </si>
  <si>
    <t>Секобы ходовые</t>
  </si>
  <si>
    <t>Гидроизоляция камер и колодцев</t>
  </si>
  <si>
    <t>м2</t>
  </si>
  <si>
    <t>Бетон В15</t>
  </si>
  <si>
    <t>Бетон В7,5</t>
  </si>
  <si>
    <t>Разбивка отверстий для прохода труб через стенки жб колодцев</t>
  </si>
  <si>
    <t>Заделка отверстий при проходе труб через стенки жб колодцев</t>
  </si>
  <si>
    <t>"Реконструкция распределительной канализационной сети (асбестоцемент, сталь) общей протяженностью 2800м в г. Новошахтинск Ростовской области"</t>
  </si>
  <si>
    <t>Строительство участка трассы от колодца 5/К1 до приемной камеры ОСК</t>
  </si>
  <si>
    <t>Засыпка траншей песком с уплотнением</t>
  </si>
  <si>
    <t xml:space="preserve">Прокладка трубопровода </t>
  </si>
  <si>
    <t>Укладка трубопроводов канализации из полиэтиленовых труб диаметром: 900 мм</t>
  </si>
  <si>
    <t>Труба МУЛЬТИПАЙП ПРО RC III ПЭ100-RC/ПЭ100/ПЭ100-RC SDR13,6-900х66,1</t>
  </si>
  <si>
    <t>Укладка канализационных безнапорных раструбных труб диаметром: 800 мм</t>
  </si>
  <si>
    <t>Труба двухслойная гофрированная КОРСИС с раструбом DN/ОD 315 SN8 L=12,0м в комплекте с уплотнительным кольцом</t>
  </si>
  <si>
    <t>Укладка канализационных безнапорных раструбных труб диаметром: 315 мм</t>
  </si>
  <si>
    <t>Укладка канализационных безнапорных раструбных труб диаметром: 200 мм</t>
  </si>
  <si>
    <t>Труба двухслойная гофрированная КОРСИС без раструба DN/ОD 200 SN8 L=12,0м</t>
  </si>
  <si>
    <t>Прокладка трубопровода закрытым способом</t>
  </si>
  <si>
    <t>Устройство закрытого подземного перехода методом ГНБ для труб Dу=1200 мм</t>
  </si>
  <si>
    <t>Сварка полиэтиленовых труб "встык" нагревательным элементом при полуавтоматическом управлении процессом сварки, диаметр труб: 1200 мм</t>
  </si>
  <si>
    <t>Труба ПЭ100 SDR13,6 ∅1200х88,2</t>
  </si>
  <si>
    <t>Сварка полиэтиленовых труб "встык" нагревательным элементом при полуавтоматическом управлении процессом сварки, диаметр труб: 900 мм</t>
  </si>
  <si>
    <t>Протаскивание в футляр полиэтиленовых труб диаметром: 900 мм</t>
  </si>
  <si>
    <t>Заделка битумом и прядью концов футляра диаметром: 1200 мм</t>
  </si>
  <si>
    <t xml:space="preserve">Кольцо опорно-центрирующее GKI 900-50 </t>
  </si>
  <si>
    <t>ПН20</t>
  </si>
  <si>
    <t>КС 20-9</t>
  </si>
  <si>
    <t>КС 20-6</t>
  </si>
  <si>
    <t>4ПП 20-2</t>
  </si>
  <si>
    <t>Муфта прохода через ЖБИ DN/ID 800</t>
  </si>
  <si>
    <t>Муфта прохода через ЖБИ DN/ОD 315</t>
  </si>
  <si>
    <t>Муфта прохода через ЖБИ DN/ОD 200</t>
  </si>
  <si>
    <t>Уплотнительное кольцо для монтажа труб "Корсис" DN/ID 800</t>
  </si>
  <si>
    <t>Уплотнительное кольцо для монтажа труб "Корсис" DN/ОD 315</t>
  </si>
  <si>
    <t>Уплотнительное кольцо для монтажа труб "Корсис" DN/ОD 200</t>
  </si>
  <si>
    <t>Смазка - лубрикант для монтажа труб "Корсис" ∅800, 315, 200</t>
  </si>
  <si>
    <t>кг</t>
  </si>
  <si>
    <t>Монтаж колодцев КГН1,  КГН2</t>
  </si>
  <si>
    <t>КС 15-6</t>
  </si>
  <si>
    <t>Обвязка колодцев КГН1,  КГН2</t>
  </si>
  <si>
    <t>Отвод стальной 90° 114х5,0</t>
  </si>
  <si>
    <t>Труба стальная электростварная ф114х4,0 (для изготовления патрубков)</t>
  </si>
  <si>
    <t>Фланец стальной плоский приварной 100-10-01-1-В</t>
  </si>
  <si>
    <t>Заглушка стальная 1-100-10</t>
  </si>
  <si>
    <t>Сталь горячекатанная АI ф8</t>
  </si>
  <si>
    <t>Фланец металический с полимерным покрытием PN10 DN100</t>
  </si>
  <si>
    <t>Втулка под фланец удлиненная ПЭ100 SDR17 ∅110 PN10</t>
  </si>
  <si>
    <t>Муфта прохода через ЖБИ DN/OD 200</t>
  </si>
  <si>
    <t>Уплотнительное кольцо для монтажа труб "Корсис" ∅200</t>
  </si>
  <si>
    <t>Муфта прохода через ЖБИ DN/OD 315</t>
  </si>
  <si>
    <t>Уплотнительное кольцо для монтажа труб "Корсис" ∅315</t>
  </si>
  <si>
    <t>Смазка - лубрикант для монтажа труб "Корсис" ∅200</t>
  </si>
  <si>
    <t>Отмостка горловин колодцев</t>
  </si>
  <si>
    <t>Устройство щебеночного основания при толщине слоя 8 см</t>
  </si>
  <si>
    <t>Устройство покрытий из асфальтобетонных смесей вручную, толщина 4 см</t>
  </si>
  <si>
    <t>Монтаж камеры 21/К1</t>
  </si>
  <si>
    <t>Смеси бетонные тяжелого бетона (БСТ) для гидротехнических сооружений на сульфатостойких цементах, класс В25 (М350)</t>
  </si>
  <si>
    <t>Смеси бетонные тяжелого бетона (БСТ) для гидротехнических сооружений на сульфатостойких цементах, класс В7,5 (М100)</t>
  </si>
  <si>
    <t>Плита перекрытия ПТО150.240.14-6</t>
  </si>
  <si>
    <t>Плита перекрытия ПТ75.240.14-6</t>
  </si>
  <si>
    <t>Люк Л(А15)-К-2-60</t>
  </si>
  <si>
    <t>Закладная деталь МН1</t>
  </si>
  <si>
    <t>Сталь арматурная рифленая свариваемая, класс A500C, диаметр 12 мм</t>
  </si>
  <si>
    <t>Сталь арматурная рифленая свариваемая, класс A240C, диаметр 8 мм</t>
  </si>
  <si>
    <t>Изготовление арматурных пространственных каркасов в построечных условиях, диаметром: 8 мм Kn1</t>
  </si>
  <si>
    <t>Установка гильз из стальных труб</t>
  </si>
  <si>
    <t>Трубы стальные электросварные прямошовные из стали марок Ст2, 10, диаметр 1020 мм, толщина стенки 12 мм</t>
  </si>
  <si>
    <t xml:space="preserve">Отмостка горловин </t>
  </si>
  <si>
    <t>Обвязка камеры 21/К1</t>
  </si>
  <si>
    <t>Задвижка шлюзовая настенная 800х800, 4-х стороннее уплотнение (корпус и нож AISI304, уплотнение EPDM)</t>
  </si>
  <si>
    <t>Штурвал для COL1/COL3, для колонки управления шиберных ножевых задвижек VG DN350-600</t>
  </si>
  <si>
    <t xml:space="preserve">Колонка управления на плиту перекрытия, под штурвал и электропривод для шиберных ножевых задвижек VG DN50-400 </t>
  </si>
  <si>
    <t>Переходник под штурвал для колонки управления шиберных ножевых адвижек</t>
  </si>
  <si>
    <t>Шток телескопический 1100-1750 мм для шиберных ножевых задвижек</t>
  </si>
  <si>
    <t>Монтаж камер №6/К1, 7/К1.</t>
  </si>
  <si>
    <t>Футляр из стальной эл.трубы Ø1020х10,0 L=0,3м (для прохода Ø900 пэ трубы через стенку жб камеры)</t>
  </si>
  <si>
    <t>Футляр из стальной эл.трубы Ø219х5,0 L=0,3м (для прохода Ø110 пэ трубы через стенку жб колодца)</t>
  </si>
  <si>
    <t>Демонтажные работы</t>
  </si>
  <si>
    <t>Демонтаж существующих трубопроводов Ø110 (пэ) h=1,5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</si>
</sst>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\ ##0.00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0" xfId="0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3" fillId="0" borderId="0" xfId="1" applyFont="1" applyFill="1"/>
    <xf numFmtId="2" fontId="3" fillId="0" borderId="0" xfId="1" applyNumberFormat="1" applyFont="1" applyFill="1" applyAlignment="1">
      <alignment horizontal="center"/>
    </xf>
    <xf numFmtId="0" fontId="7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2" fontId="7" fillId="0" borderId="3" xfId="1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wrapText="1"/>
    </xf>
    <xf numFmtId="2" fontId="7" fillId="2" borderId="3" xfId="1" applyNumberFormat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wrapText="1"/>
    </xf>
    <xf numFmtId="0" fontId="7" fillId="0" borderId="3" xfId="1" applyFont="1" applyBorder="1" applyAlignment="1">
      <alignment horizontal="center"/>
    </xf>
    <xf numFmtId="2" fontId="7" fillId="2" borderId="4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2" fontId="7" fillId="0" borderId="3" xfId="1" applyNumberFormat="1" applyFont="1" applyBorder="1" applyAlignment="1">
      <alignment horizontal="center" vertical="center" wrapText="1"/>
    </xf>
    <xf numFmtId="164" fontId="7" fillId="2" borderId="3" xfId="1" applyNumberFormat="1" applyFont="1" applyFill="1" applyBorder="1" applyAlignment="1">
      <alignment horizontal="center" vertical="center" wrapText="1"/>
    </xf>
    <xf numFmtId="165" fontId="3" fillId="0" borderId="0" xfId="1" applyNumberFormat="1" applyFont="1"/>
    <xf numFmtId="2" fontId="7" fillId="2" borderId="3" xfId="1" applyNumberFormat="1" applyFont="1" applyFill="1" applyBorder="1" applyAlignment="1">
      <alignment horizontal="center" wrapText="1"/>
    </xf>
    <xf numFmtId="49" fontId="8" fillId="0" borderId="2" xfId="0" applyNumberFormat="1" applyFont="1" applyBorder="1" applyAlignment="1">
      <alignment horizontal="center" vertical="top" wrapText="1"/>
    </xf>
    <xf numFmtId="165" fontId="7" fillId="0" borderId="3" xfId="1" applyNumberFormat="1" applyFont="1" applyBorder="1" applyAlignment="1">
      <alignment horizontal="center" wrapText="1"/>
    </xf>
    <xf numFmtId="0" fontId="7" fillId="0" borderId="4" xfId="1" applyFont="1" applyBorder="1" applyAlignment="1">
      <alignment horizontal="center"/>
    </xf>
    <xf numFmtId="0" fontId="10" fillId="2" borderId="3" xfId="1" applyFont="1" applyFill="1" applyBorder="1" applyAlignment="1">
      <alignment wrapText="1"/>
    </xf>
    <xf numFmtId="0" fontId="3" fillId="2" borderId="3" xfId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0" fontId="3" fillId="2" borderId="3" xfId="1" applyFont="1" applyFill="1" applyBorder="1" applyAlignment="1">
      <alignment wrapText="1"/>
    </xf>
    <xf numFmtId="165" fontId="7" fillId="0" borderId="3" xfId="1" applyNumberFormat="1" applyFont="1" applyBorder="1" applyAlignment="1">
      <alignment horizontal="center"/>
    </xf>
    <xf numFmtId="0" fontId="7" fillId="0" borderId="3" xfId="1" applyFont="1" applyBorder="1"/>
    <xf numFmtId="0" fontId="3" fillId="2" borderId="3" xfId="2" applyFont="1" applyFill="1" applyBorder="1" applyAlignment="1">
      <alignment wrapText="1"/>
    </xf>
    <xf numFmtId="0" fontId="3" fillId="2" borderId="3" xfId="2" applyFont="1" applyFill="1" applyBorder="1" applyAlignment="1">
      <alignment horizontal="center"/>
    </xf>
    <xf numFmtId="165" fontId="7" fillId="0" borderId="3" xfId="2" applyNumberFormat="1" applyFont="1" applyBorder="1" applyAlignment="1">
      <alignment horizontal="center"/>
    </xf>
    <xf numFmtId="0" fontId="3" fillId="2" borderId="3" xfId="3" applyFont="1" applyFill="1" applyBorder="1" applyAlignment="1">
      <alignment wrapText="1"/>
    </xf>
    <xf numFmtId="0" fontId="3" fillId="2" borderId="6" xfId="3" applyFont="1" applyFill="1" applyBorder="1" applyAlignment="1">
      <alignment horizontal="center"/>
    </xf>
    <xf numFmtId="165" fontId="7" fillId="0" borderId="6" xfId="3" applyNumberFormat="1" applyFont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165" fontId="7" fillId="0" borderId="3" xfId="3" applyNumberFormat="1" applyFont="1" applyBorder="1" applyAlignment="1">
      <alignment horizontal="center"/>
    </xf>
    <xf numFmtId="0" fontId="6" fillId="0" borderId="3" xfId="2" applyFont="1" applyBorder="1" applyAlignment="1">
      <alignment wrapText="1"/>
    </xf>
    <xf numFmtId="0" fontId="7" fillId="0" borderId="3" xfId="2" applyFont="1" applyBorder="1" applyAlignment="1">
      <alignment horizontal="center"/>
    </xf>
    <xf numFmtId="2" fontId="7" fillId="0" borderId="3" xfId="2" applyNumberFormat="1" applyFont="1" applyBorder="1" applyAlignment="1">
      <alignment horizontal="center"/>
    </xf>
    <xf numFmtId="0" fontId="7" fillId="0" borderId="3" xfId="2" applyFont="1" applyBorder="1" applyAlignment="1">
      <alignment wrapText="1"/>
    </xf>
    <xf numFmtId="0" fontId="7" fillId="0" borderId="3" xfId="3" applyFont="1" applyBorder="1" applyAlignment="1">
      <alignment wrapText="1"/>
    </xf>
    <xf numFmtId="0" fontId="7" fillId="0" borderId="3" xfId="3" applyFont="1" applyBorder="1" applyAlignment="1">
      <alignment horizontal="center"/>
    </xf>
    <xf numFmtId="2" fontId="7" fillId="0" borderId="3" xfId="3" applyNumberFormat="1" applyFont="1" applyBorder="1" applyAlignment="1">
      <alignment horizontal="center"/>
    </xf>
    <xf numFmtId="2" fontId="7" fillId="0" borderId="3" xfId="3" applyNumberFormat="1" applyFont="1" applyBorder="1" applyAlignment="1">
      <alignment horizontal="center" wrapText="1"/>
    </xf>
    <xf numFmtId="0" fontId="7" fillId="0" borderId="3" xfId="3" applyFont="1" applyBorder="1"/>
    <xf numFmtId="0" fontId="3" fillId="0" borderId="3" xfId="1" applyFont="1" applyBorder="1"/>
    <xf numFmtId="2" fontId="3" fillId="0" borderId="3" xfId="1" applyNumberFormat="1" applyFont="1" applyBorder="1" applyAlignment="1">
      <alignment horizontal="center"/>
    </xf>
    <xf numFmtId="0" fontId="6" fillId="0" borderId="3" xfId="1" applyFont="1" applyBorder="1" applyAlignment="1">
      <alignment wrapText="1"/>
    </xf>
    <xf numFmtId="2" fontId="7" fillId="0" borderId="3" xfId="1" applyNumberFormat="1" applyFont="1" applyBorder="1" applyAlignment="1">
      <alignment horizontal="center"/>
    </xf>
    <xf numFmtId="0" fontId="7" fillId="2" borderId="3" xfId="1" applyFont="1" applyFill="1" applyBorder="1" applyAlignment="1">
      <alignment wrapText="1"/>
    </xf>
    <xf numFmtId="0" fontId="7" fillId="2" borderId="3" xfId="1" applyFont="1" applyFill="1" applyBorder="1" applyAlignment="1">
      <alignment horizontal="center"/>
    </xf>
    <xf numFmtId="0" fontId="7" fillId="0" borderId="4" xfId="2" applyFont="1" applyBorder="1" applyAlignment="1">
      <alignment horizontal="center" vertical="center" wrapText="1"/>
    </xf>
    <xf numFmtId="2" fontId="7" fillId="2" borderId="3" xfId="2" applyNumberFormat="1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31000000}"/>
    <cellStyle name="Обычный 2 2" xfId="2" xr:uid="{ABE6919A-E32A-4D51-8718-E2C822F7AC07}"/>
    <cellStyle name="Обычный 2 3" xfId="3" xr:uid="{AAFBD71A-58FF-408D-A182-BE86F7AFD4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3"/>
  <sheetViews>
    <sheetView tabSelected="1" topLeftCell="A145" workbookViewId="0">
      <selection activeCell="D19" sqref="D19:D25"/>
    </sheetView>
  </sheetViews>
  <sheetFormatPr defaultColWidth="9.140625" defaultRowHeight="12.75"/>
  <cols>
    <col min="1" max="1" width="6.85546875" style="2" customWidth="1"/>
    <col min="2" max="2" width="74.7109375" style="2" customWidth="1"/>
    <col min="3" max="3" width="8.5703125" style="2" customWidth="1"/>
    <col min="4" max="4" width="12.42578125" style="3" customWidth="1"/>
    <col min="5" max="16384" width="9.140625" style="2"/>
  </cols>
  <sheetData>
    <row r="1" spans="1:7" customFormat="1" ht="15">
      <c r="A1" s="4" t="s">
        <v>0</v>
      </c>
      <c r="B1" s="4"/>
    </row>
    <row r="2" spans="1:7" customFormat="1" ht="15">
      <c r="A2" s="5" t="s">
        <v>1</v>
      </c>
    </row>
    <row r="3" spans="1:7" customFormat="1" ht="15">
      <c r="A3" s="5" t="s">
        <v>2</v>
      </c>
    </row>
    <row r="4" spans="1:7" customFormat="1" ht="15">
      <c r="A4" s="5" t="s">
        <v>3</v>
      </c>
    </row>
    <row r="5" spans="1:7" customFormat="1" ht="15">
      <c r="A5" s="5" t="s">
        <v>4</v>
      </c>
    </row>
    <row r="6" spans="1:7" s="1" customFormat="1" ht="11.25" customHeight="1">
      <c r="F6" s="6"/>
      <c r="G6" s="6"/>
    </row>
    <row r="7" spans="1:7" customFormat="1" ht="39" customHeight="1">
      <c r="A7" s="61" t="s">
        <v>5</v>
      </c>
      <c r="B7" s="61"/>
      <c r="C7" s="61"/>
      <c r="D7" s="61"/>
    </row>
    <row r="8" spans="1:7" ht="20.25" customHeight="1">
      <c r="A8" s="62" t="s">
        <v>45</v>
      </c>
      <c r="B8" s="62"/>
      <c r="C8" s="62"/>
      <c r="D8" s="62"/>
    </row>
    <row r="9" spans="1:7">
      <c r="A9" s="63" t="s">
        <v>6</v>
      </c>
      <c r="B9" s="63"/>
      <c r="C9" s="63"/>
      <c r="D9" s="63"/>
    </row>
    <row r="10" spans="1:7">
      <c r="A10" s="63"/>
      <c r="B10" s="63"/>
      <c r="C10" s="63"/>
      <c r="D10" s="63"/>
    </row>
    <row r="11" spans="1:7" ht="31.5" customHeight="1">
      <c r="A11" s="64" t="s">
        <v>46</v>
      </c>
      <c r="B11" s="64"/>
      <c r="C11" s="64"/>
      <c r="D11" s="64"/>
    </row>
    <row r="12" spans="1:7">
      <c r="A12" s="65" t="s">
        <v>7</v>
      </c>
      <c r="B12" s="65"/>
      <c r="C12" s="65"/>
      <c r="D12" s="65"/>
    </row>
    <row r="13" spans="1:7">
      <c r="A13" s="7"/>
      <c r="B13" s="7"/>
      <c r="C13" s="7"/>
      <c r="D13" s="8"/>
    </row>
    <row r="14" spans="1:7">
      <c r="A14" s="7"/>
      <c r="B14" s="7"/>
      <c r="C14" s="7"/>
      <c r="D14" s="8"/>
    </row>
    <row r="15" spans="1:7">
      <c r="A15" s="66" t="s">
        <v>8</v>
      </c>
      <c r="B15" s="68" t="s">
        <v>9</v>
      </c>
      <c r="C15" s="68" t="s">
        <v>10</v>
      </c>
      <c r="D15" s="69" t="s">
        <v>11</v>
      </c>
    </row>
    <row r="16" spans="1:7">
      <c r="A16" s="67"/>
      <c r="B16" s="69"/>
      <c r="C16" s="69"/>
      <c r="D16" s="70"/>
    </row>
    <row r="17" spans="1:5">
      <c r="A17" s="9"/>
      <c r="B17" s="10" t="s">
        <v>12</v>
      </c>
      <c r="C17" s="9"/>
      <c r="D17" s="11"/>
    </row>
    <row r="18" spans="1:5" ht="15" customHeight="1">
      <c r="A18" s="9"/>
      <c r="B18" s="10" t="s">
        <v>12</v>
      </c>
      <c r="C18" s="9"/>
      <c r="D18" s="11"/>
      <c r="E18" s="24"/>
    </row>
    <row r="19" spans="1:5" ht="15" customHeight="1">
      <c r="A19" s="9">
        <v>1</v>
      </c>
      <c r="B19" s="12" t="s">
        <v>13</v>
      </c>
      <c r="C19" s="9" t="s">
        <v>14</v>
      </c>
      <c r="D19" s="13">
        <v>1</v>
      </c>
      <c r="E19" s="24"/>
    </row>
    <row r="20" spans="1:5" ht="15" customHeight="1">
      <c r="A20" s="9">
        <v>2</v>
      </c>
      <c r="B20" s="14" t="s">
        <v>15</v>
      </c>
      <c r="C20" s="15" t="s">
        <v>16</v>
      </c>
      <c r="D20" s="16">
        <v>7760.38</v>
      </c>
    </row>
    <row r="21" spans="1:5" ht="15" customHeight="1">
      <c r="A21" s="9">
        <v>3</v>
      </c>
      <c r="B21" s="17" t="s">
        <v>17</v>
      </c>
      <c r="C21" s="18" t="s">
        <v>16</v>
      </c>
      <c r="D21" s="16">
        <v>86.44</v>
      </c>
      <c r="E21" s="24"/>
    </row>
    <row r="22" spans="1:5" ht="15" customHeight="1">
      <c r="A22" s="9">
        <v>4</v>
      </c>
      <c r="B22" s="14" t="s">
        <v>18</v>
      </c>
      <c r="C22" s="15" t="s">
        <v>19</v>
      </c>
      <c r="D22" s="16">
        <v>5862.89</v>
      </c>
    </row>
    <row r="23" spans="1:5" ht="15" customHeight="1">
      <c r="A23" s="9">
        <v>5</v>
      </c>
      <c r="B23" s="17" t="s">
        <v>29</v>
      </c>
      <c r="C23" s="18" t="s">
        <v>16</v>
      </c>
      <c r="D23" s="16">
        <v>4568.53</v>
      </c>
    </row>
    <row r="24" spans="1:5" ht="15" customHeight="1">
      <c r="A24" s="9">
        <v>6</v>
      </c>
      <c r="B24" s="17" t="s">
        <v>47</v>
      </c>
      <c r="C24" s="18" t="s">
        <v>16</v>
      </c>
      <c r="D24" s="16">
        <v>1946.87</v>
      </c>
    </row>
    <row r="25" spans="1:5" ht="15" customHeight="1">
      <c r="A25" s="9">
        <v>7</v>
      </c>
      <c r="B25" s="17" t="s">
        <v>30</v>
      </c>
      <c r="C25" s="18" t="s">
        <v>19</v>
      </c>
      <c r="D25" s="16">
        <v>3212</v>
      </c>
    </row>
    <row r="26" spans="1:5" ht="15" customHeight="1">
      <c r="A26" s="9">
        <v>8</v>
      </c>
      <c r="B26" s="10" t="s">
        <v>48</v>
      </c>
      <c r="C26" s="9"/>
      <c r="D26" s="11"/>
    </row>
    <row r="27" spans="1:5" ht="15" customHeight="1">
      <c r="A27" s="9">
        <v>9</v>
      </c>
      <c r="B27" s="12" t="s">
        <v>49</v>
      </c>
      <c r="C27" s="9" t="s">
        <v>20</v>
      </c>
      <c r="D27" s="19">
        <v>252.9</v>
      </c>
    </row>
    <row r="28" spans="1:5" ht="30" customHeight="1">
      <c r="A28" s="9">
        <v>10</v>
      </c>
      <c r="B28" s="12" t="s">
        <v>50</v>
      </c>
      <c r="C28" s="9" t="s">
        <v>20</v>
      </c>
      <c r="D28" s="11">
        <f>D27</f>
        <v>252.9</v>
      </c>
    </row>
    <row r="29" spans="1:5" ht="39.75" customHeight="1">
      <c r="A29" s="9">
        <v>11</v>
      </c>
      <c r="B29" s="14" t="s">
        <v>51</v>
      </c>
      <c r="C29" s="9" t="s">
        <v>20</v>
      </c>
      <c r="D29" s="11">
        <v>1292.5899999999999</v>
      </c>
    </row>
    <row r="30" spans="1:5" ht="26.25" customHeight="1">
      <c r="A30" s="9">
        <v>12</v>
      </c>
      <c r="B30" s="20" t="s">
        <v>52</v>
      </c>
      <c r="C30" s="9" t="s">
        <v>20</v>
      </c>
      <c r="D30" s="16">
        <f>D29</f>
        <v>1292.5899999999999</v>
      </c>
    </row>
    <row r="31" spans="1:5">
      <c r="A31" s="9">
        <v>13</v>
      </c>
      <c r="B31" s="14" t="s">
        <v>53</v>
      </c>
      <c r="C31" s="9" t="s">
        <v>20</v>
      </c>
      <c r="D31" s="16">
        <v>8.6999999999999993</v>
      </c>
    </row>
    <row r="32" spans="1:5" ht="25.5">
      <c r="A32" s="9">
        <v>14</v>
      </c>
      <c r="B32" s="20" t="s">
        <v>52</v>
      </c>
      <c r="C32" s="9" t="s">
        <v>20</v>
      </c>
      <c r="D32" s="16">
        <f>D31</f>
        <v>8.6999999999999993</v>
      </c>
    </row>
    <row r="33" spans="1:4">
      <c r="A33" s="9">
        <v>15</v>
      </c>
      <c r="B33" s="14" t="s">
        <v>54</v>
      </c>
      <c r="C33" s="9" t="s">
        <v>20</v>
      </c>
      <c r="D33" s="16">
        <v>8.6199999999999992</v>
      </c>
    </row>
    <row r="34" spans="1:4" ht="17.25" customHeight="1">
      <c r="A34" s="9">
        <v>16</v>
      </c>
      <c r="B34" s="20" t="s">
        <v>55</v>
      </c>
      <c r="C34" s="9" t="s">
        <v>20</v>
      </c>
      <c r="D34" s="16">
        <f>D33</f>
        <v>8.6199999999999992</v>
      </c>
    </row>
    <row r="35" spans="1:4" ht="19.5" customHeight="1">
      <c r="A35" s="9">
        <v>17</v>
      </c>
      <c r="B35" s="21" t="s">
        <v>56</v>
      </c>
      <c r="C35" s="18"/>
      <c r="D35" s="22"/>
    </row>
    <row r="36" spans="1:4">
      <c r="A36" s="9">
        <v>18</v>
      </c>
      <c r="B36" s="17" t="s">
        <v>21</v>
      </c>
      <c r="C36" s="18" t="s">
        <v>14</v>
      </c>
      <c r="D36" s="22">
        <v>1</v>
      </c>
    </row>
    <row r="37" spans="1:4">
      <c r="A37" s="9">
        <v>19</v>
      </c>
      <c r="B37" s="17" t="s">
        <v>57</v>
      </c>
      <c r="C37" s="18" t="s">
        <v>20</v>
      </c>
      <c r="D37" s="22">
        <v>50</v>
      </c>
    </row>
    <row r="38" spans="1:4" ht="25.5">
      <c r="A38" s="9">
        <v>20</v>
      </c>
      <c r="B38" s="17" t="s">
        <v>22</v>
      </c>
      <c r="C38" s="18" t="s">
        <v>19</v>
      </c>
      <c r="D38" s="16">
        <f>D37*200.3/1000</f>
        <v>10.02</v>
      </c>
    </row>
    <row r="39" spans="1:4" ht="21.75" customHeight="1">
      <c r="A39" s="9">
        <v>21</v>
      </c>
      <c r="B39" s="17" t="s">
        <v>23</v>
      </c>
      <c r="C39" s="18" t="s">
        <v>19</v>
      </c>
      <c r="D39" s="23">
        <f>D37*0.0109/1000</f>
        <v>1E-3</v>
      </c>
    </row>
    <row r="40" spans="1:4">
      <c r="A40" s="9">
        <v>22</v>
      </c>
      <c r="B40" s="17" t="s">
        <v>24</v>
      </c>
      <c r="C40" s="18" t="s">
        <v>14</v>
      </c>
      <c r="D40" s="25">
        <v>1</v>
      </c>
    </row>
    <row r="41" spans="1:4" ht="25.5">
      <c r="A41" s="9">
        <v>23</v>
      </c>
      <c r="B41" s="17" t="s">
        <v>58</v>
      </c>
      <c r="C41" s="26" t="s">
        <v>25</v>
      </c>
      <c r="D41" s="27">
        <v>3</v>
      </c>
    </row>
    <row r="42" spans="1:4">
      <c r="A42" s="9">
        <v>24</v>
      </c>
      <c r="B42" s="12" t="s">
        <v>59</v>
      </c>
      <c r="C42" s="18" t="s">
        <v>20</v>
      </c>
      <c r="D42" s="16">
        <f>D37</f>
        <v>50</v>
      </c>
    </row>
    <row r="43" spans="1:4" ht="27.75" customHeight="1">
      <c r="A43" s="9">
        <v>25</v>
      </c>
      <c r="B43" s="17" t="s">
        <v>60</v>
      </c>
      <c r="C43" s="26" t="s">
        <v>25</v>
      </c>
      <c r="D43" s="27">
        <f>D41</f>
        <v>3</v>
      </c>
    </row>
    <row r="44" spans="1:4">
      <c r="A44" s="9">
        <v>26</v>
      </c>
      <c r="B44" s="17" t="s">
        <v>61</v>
      </c>
      <c r="C44" s="18" t="s">
        <v>20</v>
      </c>
      <c r="D44" s="16">
        <f>D37</f>
        <v>50</v>
      </c>
    </row>
    <row r="45" spans="1:4">
      <c r="A45" s="9">
        <v>27</v>
      </c>
      <c r="B45" s="17" t="s">
        <v>50</v>
      </c>
      <c r="C45" s="18" t="s">
        <v>20</v>
      </c>
      <c r="D45" s="22">
        <f>D37</f>
        <v>50</v>
      </c>
    </row>
    <row r="46" spans="1:4">
      <c r="A46" s="9">
        <v>28</v>
      </c>
      <c r="B46" s="17" t="s">
        <v>62</v>
      </c>
      <c r="C46" s="18" t="s">
        <v>26</v>
      </c>
      <c r="D46" s="22">
        <v>1</v>
      </c>
    </row>
    <row r="47" spans="1:4">
      <c r="A47" s="9">
        <v>29</v>
      </c>
      <c r="B47" s="17" t="s">
        <v>27</v>
      </c>
      <c r="C47" s="28" t="s">
        <v>14</v>
      </c>
      <c r="D47" s="22">
        <v>3</v>
      </c>
    </row>
    <row r="48" spans="1:4">
      <c r="A48" s="9">
        <v>30</v>
      </c>
      <c r="B48" s="17" t="s">
        <v>63</v>
      </c>
      <c r="C48" s="28" t="s">
        <v>28</v>
      </c>
      <c r="D48" s="22">
        <v>28</v>
      </c>
    </row>
    <row r="49" spans="1:4" ht="26.45" customHeight="1">
      <c r="A49" s="9">
        <v>31</v>
      </c>
      <c r="B49" s="29" t="s">
        <v>31</v>
      </c>
      <c r="C49" s="30" t="s">
        <v>14</v>
      </c>
      <c r="D49" s="31">
        <v>16</v>
      </c>
    </row>
    <row r="50" spans="1:4">
      <c r="A50" s="9">
        <v>32</v>
      </c>
      <c r="B50" s="35" t="s">
        <v>64</v>
      </c>
      <c r="C50" s="36" t="s">
        <v>14</v>
      </c>
      <c r="D50" s="37">
        <v>16</v>
      </c>
    </row>
    <row r="51" spans="1:4">
      <c r="A51" s="9">
        <v>33</v>
      </c>
      <c r="B51" s="35" t="s">
        <v>65</v>
      </c>
      <c r="C51" s="36" t="s">
        <v>14</v>
      </c>
      <c r="D51" s="37">
        <v>20</v>
      </c>
    </row>
    <row r="52" spans="1:4" ht="17.25" customHeight="1">
      <c r="A52" s="9">
        <v>34</v>
      </c>
      <c r="B52" s="35" t="s">
        <v>66</v>
      </c>
      <c r="C52" s="36" t="s">
        <v>14</v>
      </c>
      <c r="D52" s="37">
        <v>15</v>
      </c>
    </row>
    <row r="53" spans="1:4">
      <c r="A53" s="9">
        <v>35</v>
      </c>
      <c r="B53" s="35" t="s">
        <v>67</v>
      </c>
      <c r="C53" s="36" t="s">
        <v>14</v>
      </c>
      <c r="D53" s="37">
        <v>16</v>
      </c>
    </row>
    <row r="54" spans="1:4" ht="17.25" customHeight="1">
      <c r="A54" s="9">
        <v>36</v>
      </c>
      <c r="B54" s="35" t="s">
        <v>35</v>
      </c>
      <c r="C54" s="36" t="s">
        <v>14</v>
      </c>
      <c r="D54" s="37">
        <v>41</v>
      </c>
    </row>
    <row r="55" spans="1:4" ht="17.25" customHeight="1">
      <c r="A55" s="9">
        <v>37</v>
      </c>
      <c r="B55" s="35" t="s">
        <v>36</v>
      </c>
      <c r="C55" s="36" t="s">
        <v>14</v>
      </c>
      <c r="D55" s="37">
        <v>19</v>
      </c>
    </row>
    <row r="56" spans="1:4" ht="17.25" customHeight="1">
      <c r="A56" s="9">
        <v>38</v>
      </c>
      <c r="B56" s="32" t="s">
        <v>37</v>
      </c>
      <c r="C56" s="30" t="s">
        <v>14</v>
      </c>
      <c r="D56" s="33">
        <v>16</v>
      </c>
    </row>
    <row r="57" spans="1:4" ht="17.25" customHeight="1">
      <c r="A57" s="9">
        <v>39</v>
      </c>
      <c r="B57" s="32" t="s">
        <v>38</v>
      </c>
      <c r="C57" s="30" t="s">
        <v>14</v>
      </c>
      <c r="D57" s="33">
        <v>177</v>
      </c>
    </row>
    <row r="58" spans="1:4" ht="18.75" customHeight="1">
      <c r="A58" s="9">
        <v>40</v>
      </c>
      <c r="B58" s="17" t="s">
        <v>39</v>
      </c>
      <c r="C58" s="18" t="s">
        <v>40</v>
      </c>
      <c r="D58" s="13">
        <v>302.7</v>
      </c>
    </row>
    <row r="59" spans="1:4" ht="18.75" customHeight="1">
      <c r="A59" s="9">
        <v>41</v>
      </c>
      <c r="B59" s="17" t="s">
        <v>41</v>
      </c>
      <c r="C59" s="18" t="s">
        <v>16</v>
      </c>
      <c r="D59" s="27">
        <f>3.04*16</f>
        <v>48.64</v>
      </c>
    </row>
    <row r="60" spans="1:4">
      <c r="A60" s="9">
        <v>42</v>
      </c>
      <c r="B60" s="17" t="s">
        <v>42</v>
      </c>
      <c r="C60" s="18" t="s">
        <v>16</v>
      </c>
      <c r="D60" s="27">
        <f>0.57*16</f>
        <v>9.1199999999999992</v>
      </c>
    </row>
    <row r="61" spans="1:4">
      <c r="A61" s="9">
        <v>43</v>
      </c>
      <c r="B61" s="34" t="s">
        <v>43</v>
      </c>
      <c r="C61" s="18" t="s">
        <v>14</v>
      </c>
      <c r="D61" s="33">
        <f>16*2</f>
        <v>32</v>
      </c>
    </row>
    <row r="62" spans="1:4" ht="17.25" customHeight="1">
      <c r="A62" s="9">
        <v>44</v>
      </c>
      <c r="B62" s="34" t="s">
        <v>44</v>
      </c>
      <c r="C62" s="18" t="s">
        <v>14</v>
      </c>
      <c r="D62" s="33">
        <f>D61</f>
        <v>32</v>
      </c>
    </row>
    <row r="63" spans="1:4" ht="17.25" customHeight="1">
      <c r="A63" s="9">
        <v>45</v>
      </c>
      <c r="B63" s="17" t="s">
        <v>68</v>
      </c>
      <c r="C63" s="18" t="s">
        <v>14</v>
      </c>
      <c r="D63" s="22">
        <v>36</v>
      </c>
    </row>
    <row r="64" spans="1:4" ht="17.25" customHeight="1">
      <c r="A64" s="9">
        <v>46</v>
      </c>
      <c r="B64" s="17" t="s">
        <v>69</v>
      </c>
      <c r="C64" s="18" t="s">
        <v>14</v>
      </c>
      <c r="D64" s="22">
        <v>2</v>
      </c>
    </row>
    <row r="65" spans="1:4" ht="17.25" customHeight="1">
      <c r="A65" s="9">
        <v>47</v>
      </c>
      <c r="B65" s="17" t="s">
        <v>70</v>
      </c>
      <c r="C65" s="18" t="s">
        <v>14</v>
      </c>
      <c r="D65" s="22">
        <v>2</v>
      </c>
    </row>
    <row r="66" spans="1:4" ht="17.25" customHeight="1">
      <c r="A66" s="9">
        <v>48</v>
      </c>
      <c r="B66" s="17" t="s">
        <v>71</v>
      </c>
      <c r="C66" s="18" t="s">
        <v>14</v>
      </c>
      <c r="D66" s="22">
        <v>36</v>
      </c>
    </row>
    <row r="67" spans="1:4" ht="17.25" customHeight="1">
      <c r="A67" s="9">
        <v>49</v>
      </c>
      <c r="B67" s="17" t="s">
        <v>72</v>
      </c>
      <c r="C67" s="18" t="s">
        <v>14</v>
      </c>
      <c r="D67" s="22">
        <v>2</v>
      </c>
    </row>
    <row r="68" spans="1:4" ht="17.25" customHeight="1">
      <c r="A68" s="9">
        <v>50</v>
      </c>
      <c r="B68" s="17" t="s">
        <v>73</v>
      </c>
      <c r="C68" s="18" t="s">
        <v>14</v>
      </c>
      <c r="D68" s="22">
        <v>2</v>
      </c>
    </row>
    <row r="69" spans="1:4" ht="17.25" customHeight="1">
      <c r="A69" s="9">
        <v>51</v>
      </c>
      <c r="B69" s="17" t="s">
        <v>74</v>
      </c>
      <c r="C69" s="18" t="s">
        <v>75</v>
      </c>
      <c r="D69" s="22">
        <v>44</v>
      </c>
    </row>
    <row r="70" spans="1:4" ht="17.25" customHeight="1">
      <c r="A70" s="9">
        <v>52</v>
      </c>
      <c r="B70" s="29" t="s">
        <v>76</v>
      </c>
      <c r="C70" s="30" t="s">
        <v>14</v>
      </c>
      <c r="D70" s="31">
        <v>2</v>
      </c>
    </row>
    <row r="71" spans="1:4" ht="17.25" customHeight="1">
      <c r="A71" s="9">
        <v>53</v>
      </c>
      <c r="B71" s="38" t="s">
        <v>32</v>
      </c>
      <c r="C71" s="39" t="s">
        <v>14</v>
      </c>
      <c r="D71" s="40">
        <v>2</v>
      </c>
    </row>
    <row r="72" spans="1:4" ht="17.25" customHeight="1">
      <c r="A72" s="9">
        <v>54</v>
      </c>
      <c r="B72" s="38" t="s">
        <v>33</v>
      </c>
      <c r="C72" s="41" t="s">
        <v>14</v>
      </c>
      <c r="D72" s="42">
        <v>2</v>
      </c>
    </row>
    <row r="73" spans="1:4" ht="17.25" customHeight="1">
      <c r="A73" s="9">
        <v>55</v>
      </c>
      <c r="B73" s="38" t="s">
        <v>77</v>
      </c>
      <c r="C73" s="41" t="s">
        <v>14</v>
      </c>
      <c r="D73" s="42">
        <v>2</v>
      </c>
    </row>
    <row r="74" spans="1:4" ht="17.25" customHeight="1">
      <c r="A74" s="9">
        <v>56</v>
      </c>
      <c r="B74" s="38" t="s">
        <v>34</v>
      </c>
      <c r="C74" s="41" t="s">
        <v>14</v>
      </c>
      <c r="D74" s="42">
        <v>2</v>
      </c>
    </row>
    <row r="75" spans="1:4" ht="17.25" customHeight="1">
      <c r="A75" s="9">
        <v>57</v>
      </c>
      <c r="B75" s="35" t="s">
        <v>35</v>
      </c>
      <c r="C75" s="36" t="s">
        <v>14</v>
      </c>
      <c r="D75" s="37">
        <v>4</v>
      </c>
    </row>
    <row r="76" spans="1:4" ht="17.25" customHeight="1">
      <c r="A76" s="9">
        <v>58</v>
      </c>
      <c r="B76" s="35" t="s">
        <v>36</v>
      </c>
      <c r="C76" s="36" t="s">
        <v>14</v>
      </c>
      <c r="D76" s="37">
        <v>2</v>
      </c>
    </row>
    <row r="77" spans="1:4" ht="17.25" customHeight="1">
      <c r="A77" s="9">
        <v>59</v>
      </c>
      <c r="B77" s="32" t="s">
        <v>37</v>
      </c>
      <c r="C77" s="30" t="s">
        <v>14</v>
      </c>
      <c r="D77" s="33">
        <v>2</v>
      </c>
    </row>
    <row r="78" spans="1:4" ht="17.25" customHeight="1">
      <c r="A78" s="9">
        <v>60</v>
      </c>
      <c r="B78" s="32" t="s">
        <v>38</v>
      </c>
      <c r="C78" s="30" t="s">
        <v>14</v>
      </c>
      <c r="D78" s="33">
        <v>14</v>
      </c>
    </row>
    <row r="79" spans="1:4" ht="17.25" customHeight="1">
      <c r="A79" s="9">
        <v>61</v>
      </c>
      <c r="B79" s="17" t="s">
        <v>39</v>
      </c>
      <c r="C79" s="18" t="s">
        <v>40</v>
      </c>
      <c r="D79" s="13">
        <v>25.7</v>
      </c>
    </row>
    <row r="80" spans="1:4" ht="17.25" customHeight="1">
      <c r="A80" s="9">
        <v>62</v>
      </c>
      <c r="B80" s="17" t="s">
        <v>41</v>
      </c>
      <c r="C80" s="18" t="s">
        <v>16</v>
      </c>
      <c r="D80" s="27">
        <v>1.61</v>
      </c>
    </row>
    <row r="81" spans="1:4" ht="19.5" customHeight="1">
      <c r="A81" s="9">
        <v>63</v>
      </c>
      <c r="B81" s="17" t="s">
        <v>42</v>
      </c>
      <c r="C81" s="18" t="s">
        <v>16</v>
      </c>
      <c r="D81" s="27">
        <v>0.8</v>
      </c>
    </row>
    <row r="82" spans="1:4">
      <c r="A82" s="9">
        <v>64</v>
      </c>
      <c r="B82" s="34" t="s">
        <v>43</v>
      </c>
      <c r="C82" s="18" t="s">
        <v>14</v>
      </c>
      <c r="D82" s="33">
        <v>4</v>
      </c>
    </row>
    <row r="83" spans="1:4" ht="21" customHeight="1">
      <c r="A83" s="9">
        <v>65</v>
      </c>
      <c r="B83" s="34" t="s">
        <v>44</v>
      </c>
      <c r="C83" s="18" t="s">
        <v>14</v>
      </c>
      <c r="D83" s="33">
        <v>4</v>
      </c>
    </row>
    <row r="84" spans="1:4">
      <c r="A84" s="9">
        <v>66</v>
      </c>
      <c r="B84" s="43" t="s">
        <v>78</v>
      </c>
      <c r="C84" s="44" t="s">
        <v>14</v>
      </c>
      <c r="D84" s="45">
        <v>2</v>
      </c>
    </row>
    <row r="85" spans="1:4">
      <c r="A85" s="9">
        <v>67</v>
      </c>
      <c r="B85" s="46" t="s">
        <v>79</v>
      </c>
      <c r="C85" s="44" t="s">
        <v>14</v>
      </c>
      <c r="D85" s="45">
        <v>2</v>
      </c>
    </row>
    <row r="86" spans="1:4" ht="18.95" customHeight="1">
      <c r="A86" s="9">
        <v>68</v>
      </c>
      <c r="B86" s="46" t="s">
        <v>80</v>
      </c>
      <c r="C86" s="44" t="s">
        <v>20</v>
      </c>
      <c r="D86" s="45">
        <f>1.5*2</f>
        <v>3</v>
      </c>
    </row>
    <row r="87" spans="1:4">
      <c r="A87" s="9">
        <v>69</v>
      </c>
      <c r="B87" s="46" t="s">
        <v>81</v>
      </c>
      <c r="C87" s="44" t="s">
        <v>14</v>
      </c>
      <c r="D87" s="45">
        <f>1*2</f>
        <v>2</v>
      </c>
    </row>
    <row r="88" spans="1:4">
      <c r="A88" s="9">
        <v>70</v>
      </c>
      <c r="B88" s="46" t="s">
        <v>82</v>
      </c>
      <c r="C88" s="44" t="s">
        <v>14</v>
      </c>
      <c r="D88" s="45">
        <f>2*2</f>
        <v>4</v>
      </c>
    </row>
    <row r="89" spans="1:4">
      <c r="A89" s="9">
        <v>71</v>
      </c>
      <c r="B89" s="46" t="s">
        <v>83</v>
      </c>
      <c r="C89" s="44" t="s">
        <v>20</v>
      </c>
      <c r="D89" s="45">
        <f>9*2</f>
        <v>18</v>
      </c>
    </row>
    <row r="90" spans="1:4">
      <c r="A90" s="9">
        <v>72</v>
      </c>
      <c r="B90" s="46" t="s">
        <v>84</v>
      </c>
      <c r="C90" s="44" t="s">
        <v>14</v>
      </c>
      <c r="D90" s="45">
        <f>1*2</f>
        <v>2</v>
      </c>
    </row>
    <row r="91" spans="1:4">
      <c r="A91" s="9">
        <v>73</v>
      </c>
      <c r="B91" s="46" t="s">
        <v>85</v>
      </c>
      <c r="C91" s="44" t="s">
        <v>14</v>
      </c>
      <c r="D91" s="45">
        <f>1*2</f>
        <v>2</v>
      </c>
    </row>
    <row r="92" spans="1:4">
      <c r="A92" s="9">
        <v>74</v>
      </c>
      <c r="B92" s="46" t="s">
        <v>86</v>
      </c>
      <c r="C92" s="44" t="s">
        <v>14</v>
      </c>
      <c r="D92" s="45">
        <f>1*2</f>
        <v>2</v>
      </c>
    </row>
    <row r="93" spans="1:4">
      <c r="A93" s="9">
        <v>75</v>
      </c>
      <c r="B93" s="46" t="s">
        <v>87</v>
      </c>
      <c r="C93" s="44" t="s">
        <v>14</v>
      </c>
      <c r="D93" s="45">
        <f>1*2</f>
        <v>2</v>
      </c>
    </row>
    <row r="94" spans="1:4">
      <c r="A94" s="9">
        <v>76</v>
      </c>
      <c r="B94" s="46" t="s">
        <v>88</v>
      </c>
      <c r="C94" s="44" t="s">
        <v>14</v>
      </c>
      <c r="D94" s="45">
        <v>1</v>
      </c>
    </row>
    <row r="95" spans="1:4">
      <c r="A95" s="9">
        <v>77</v>
      </c>
      <c r="B95" s="46" t="s">
        <v>89</v>
      </c>
      <c r="C95" s="44" t="s">
        <v>14</v>
      </c>
      <c r="D95" s="45">
        <v>1</v>
      </c>
    </row>
    <row r="96" spans="1:4">
      <c r="A96" s="9">
        <v>78</v>
      </c>
      <c r="B96" s="46" t="s">
        <v>90</v>
      </c>
      <c r="C96" s="44" t="s">
        <v>75</v>
      </c>
      <c r="D96" s="45">
        <f>0.15+0.26</f>
        <v>0.41</v>
      </c>
    </row>
    <row r="97" spans="1:4">
      <c r="A97" s="9">
        <v>79</v>
      </c>
      <c r="B97" s="43" t="s">
        <v>91</v>
      </c>
      <c r="C97" s="44"/>
      <c r="D97" s="45"/>
    </row>
    <row r="98" spans="1:4">
      <c r="A98" s="9">
        <v>80</v>
      </c>
      <c r="B98" s="46" t="s">
        <v>92</v>
      </c>
      <c r="C98" s="44" t="s">
        <v>40</v>
      </c>
      <c r="D98" s="45">
        <f>1.5*18</f>
        <v>27</v>
      </c>
    </row>
    <row r="99" spans="1:4">
      <c r="A99" s="9">
        <v>81</v>
      </c>
      <c r="B99" s="46" t="s">
        <v>93</v>
      </c>
      <c r="C99" s="44" t="s">
        <v>40</v>
      </c>
      <c r="D99" s="45">
        <f>1.5*18</f>
        <v>27</v>
      </c>
    </row>
    <row r="100" spans="1:4">
      <c r="A100" s="9">
        <v>82</v>
      </c>
      <c r="B100" s="43" t="s">
        <v>94</v>
      </c>
      <c r="C100" s="44" t="s">
        <v>14</v>
      </c>
      <c r="D100" s="45">
        <v>1</v>
      </c>
    </row>
    <row r="101" spans="1:4" ht="25.5">
      <c r="A101" s="9">
        <v>83</v>
      </c>
      <c r="B101" s="47" t="s">
        <v>95</v>
      </c>
      <c r="C101" s="48" t="s">
        <v>16</v>
      </c>
      <c r="D101" s="49">
        <f>2+5.5+1.5</f>
        <v>9</v>
      </c>
    </row>
    <row r="102" spans="1:4" ht="25.5">
      <c r="A102" s="9">
        <v>84</v>
      </c>
      <c r="B102" s="47" t="s">
        <v>96</v>
      </c>
      <c r="C102" s="48" t="s">
        <v>16</v>
      </c>
      <c r="D102" s="49">
        <f>0.8</f>
        <v>0.8</v>
      </c>
    </row>
    <row r="103" spans="1:4">
      <c r="A103" s="9">
        <v>85</v>
      </c>
      <c r="B103" s="47" t="s">
        <v>97</v>
      </c>
      <c r="C103" s="48" t="s">
        <v>14</v>
      </c>
      <c r="D103" s="49">
        <v>1</v>
      </c>
    </row>
    <row r="104" spans="1:4">
      <c r="A104" s="9">
        <v>86</v>
      </c>
      <c r="B104" s="47" t="s">
        <v>98</v>
      </c>
      <c r="C104" s="48" t="s">
        <v>14</v>
      </c>
      <c r="D104" s="49">
        <v>1</v>
      </c>
    </row>
    <row r="105" spans="1:4">
      <c r="A105" s="9">
        <v>87</v>
      </c>
      <c r="B105" s="38" t="s">
        <v>35</v>
      </c>
      <c r="C105" s="41" t="s">
        <v>14</v>
      </c>
      <c r="D105" s="49">
        <v>1</v>
      </c>
    </row>
    <row r="106" spans="1:4">
      <c r="A106" s="9">
        <v>88</v>
      </c>
      <c r="B106" s="38" t="s">
        <v>36</v>
      </c>
      <c r="C106" s="41" t="s">
        <v>14</v>
      </c>
      <c r="D106" s="42">
        <v>2</v>
      </c>
    </row>
    <row r="107" spans="1:4">
      <c r="A107" s="9">
        <v>89</v>
      </c>
      <c r="B107" s="47" t="s">
        <v>99</v>
      </c>
      <c r="C107" s="48" t="s">
        <v>14</v>
      </c>
      <c r="D107" s="49">
        <v>1</v>
      </c>
    </row>
    <row r="108" spans="1:4">
      <c r="A108" s="9">
        <v>90</v>
      </c>
      <c r="B108" s="47" t="s">
        <v>100</v>
      </c>
      <c r="C108" s="48" t="s">
        <v>14</v>
      </c>
      <c r="D108" s="49">
        <v>6</v>
      </c>
    </row>
    <row r="109" spans="1:4">
      <c r="A109" s="9">
        <v>91</v>
      </c>
      <c r="B109" s="47" t="s">
        <v>101</v>
      </c>
      <c r="C109" s="48" t="s">
        <v>19</v>
      </c>
      <c r="D109" s="49">
        <f>(68*2.273+68*2.273+96*1.421+96*1.758+80*1.248)/1000</f>
        <v>0.71</v>
      </c>
    </row>
    <row r="110" spans="1:4">
      <c r="A110" s="9">
        <v>92</v>
      </c>
      <c r="B110" s="47" t="s">
        <v>102</v>
      </c>
      <c r="C110" s="48" t="s">
        <v>19</v>
      </c>
      <c r="D110" s="49">
        <f>(260*0.146)/1000</f>
        <v>0.04</v>
      </c>
    </row>
    <row r="111" spans="1:4" ht="25.5">
      <c r="A111" s="9">
        <v>93</v>
      </c>
      <c r="B111" s="47" t="s">
        <v>103</v>
      </c>
      <c r="C111" s="48" t="s">
        <v>19</v>
      </c>
      <c r="D111" s="49">
        <f>(9.4*3.17)/1000</f>
        <v>0.03</v>
      </c>
    </row>
    <row r="112" spans="1:4">
      <c r="A112" s="9">
        <v>94</v>
      </c>
      <c r="B112" s="47" t="s">
        <v>102</v>
      </c>
      <c r="C112" s="48" t="s">
        <v>19</v>
      </c>
      <c r="D112" s="49">
        <f>D111</f>
        <v>0.03</v>
      </c>
    </row>
    <row r="113" spans="1:4">
      <c r="A113" s="9">
        <v>95</v>
      </c>
      <c r="B113" s="47" t="s">
        <v>39</v>
      </c>
      <c r="C113" s="48" t="s">
        <v>40</v>
      </c>
      <c r="D113" s="50">
        <f>27.04+6.76</f>
        <v>33.799999999999997</v>
      </c>
    </row>
    <row r="114" spans="1:4">
      <c r="A114" s="9">
        <v>96</v>
      </c>
      <c r="B114" s="51" t="s">
        <v>43</v>
      </c>
      <c r="C114" s="48" t="s">
        <v>14</v>
      </c>
      <c r="D114" s="42">
        <v>3</v>
      </c>
    </row>
    <row r="115" spans="1:4">
      <c r="A115" s="9">
        <v>97</v>
      </c>
      <c r="B115" s="51" t="s">
        <v>44</v>
      </c>
      <c r="C115" s="48" t="s">
        <v>14</v>
      </c>
      <c r="D115" s="42">
        <v>3</v>
      </c>
    </row>
    <row r="116" spans="1:4">
      <c r="A116" s="9">
        <v>98</v>
      </c>
      <c r="B116" s="51" t="s">
        <v>104</v>
      </c>
      <c r="C116" s="48" t="s">
        <v>14</v>
      </c>
      <c r="D116" s="42">
        <v>3</v>
      </c>
    </row>
    <row r="117" spans="1:4" ht="25.5">
      <c r="A117" s="9">
        <v>99</v>
      </c>
      <c r="B117" s="47" t="s">
        <v>105</v>
      </c>
      <c r="C117" s="48" t="s">
        <v>20</v>
      </c>
      <c r="D117" s="49">
        <f>3*0.5</f>
        <v>1.5</v>
      </c>
    </row>
    <row r="118" spans="1:4">
      <c r="A118" s="9">
        <v>100</v>
      </c>
      <c r="B118" s="52" t="s">
        <v>68</v>
      </c>
      <c r="C118" s="44" t="s">
        <v>14</v>
      </c>
      <c r="D118" s="53">
        <v>3</v>
      </c>
    </row>
    <row r="119" spans="1:4">
      <c r="A119" s="9">
        <v>101</v>
      </c>
      <c r="B119" s="52" t="s">
        <v>71</v>
      </c>
      <c r="C119" s="44" t="s">
        <v>14</v>
      </c>
      <c r="D119" s="53">
        <v>3</v>
      </c>
    </row>
    <row r="120" spans="1:4">
      <c r="A120" s="9">
        <v>102</v>
      </c>
      <c r="B120" s="54" t="s">
        <v>106</v>
      </c>
      <c r="C120" s="18"/>
      <c r="D120" s="55"/>
    </row>
    <row r="121" spans="1:4">
      <c r="A121" s="9">
        <v>103</v>
      </c>
      <c r="B121" s="17" t="s">
        <v>92</v>
      </c>
      <c r="C121" s="18" t="s">
        <v>40</v>
      </c>
      <c r="D121" s="55">
        <v>2</v>
      </c>
    </row>
    <row r="122" spans="1:4">
      <c r="A122" s="9">
        <v>104</v>
      </c>
      <c r="B122" s="17" t="s">
        <v>93</v>
      </c>
      <c r="C122" s="18" t="s">
        <v>40</v>
      </c>
      <c r="D122" s="55">
        <v>2</v>
      </c>
    </row>
    <row r="123" spans="1:4">
      <c r="A123" s="9">
        <v>105</v>
      </c>
      <c r="B123" s="43" t="s">
        <v>107</v>
      </c>
      <c r="C123" s="52"/>
      <c r="D123" s="53"/>
    </row>
    <row r="124" spans="1:4" ht="25.5">
      <c r="A124" s="9">
        <v>106</v>
      </c>
      <c r="B124" s="46" t="s">
        <v>108</v>
      </c>
      <c r="C124" s="44" t="s">
        <v>14</v>
      </c>
      <c r="D124" s="45">
        <v>2</v>
      </c>
    </row>
    <row r="125" spans="1:4" ht="25.5">
      <c r="A125" s="9">
        <v>107</v>
      </c>
      <c r="B125" s="46" t="s">
        <v>109</v>
      </c>
      <c r="C125" s="44" t="s">
        <v>14</v>
      </c>
      <c r="D125" s="45">
        <v>2</v>
      </c>
    </row>
    <row r="126" spans="1:4" ht="25.5">
      <c r="A126" s="9">
        <v>108</v>
      </c>
      <c r="B126" s="46" t="s">
        <v>110</v>
      </c>
      <c r="C126" s="44" t="s">
        <v>14</v>
      </c>
      <c r="D126" s="45">
        <v>2</v>
      </c>
    </row>
    <row r="127" spans="1:4">
      <c r="A127" s="9">
        <v>109</v>
      </c>
      <c r="B127" s="46" t="s">
        <v>111</v>
      </c>
      <c r="C127" s="44" t="s">
        <v>14</v>
      </c>
      <c r="D127" s="45">
        <v>2</v>
      </c>
    </row>
    <row r="128" spans="1:4">
      <c r="A128" s="9">
        <v>110</v>
      </c>
      <c r="B128" s="46" t="s">
        <v>112</v>
      </c>
      <c r="C128" s="44" t="s">
        <v>14</v>
      </c>
      <c r="D128" s="45">
        <v>2</v>
      </c>
    </row>
    <row r="129" spans="1:4">
      <c r="A129" s="9">
        <v>111</v>
      </c>
      <c r="B129" s="43" t="s">
        <v>113</v>
      </c>
      <c r="C129" s="44" t="s">
        <v>14</v>
      </c>
      <c r="D129" s="45">
        <v>2</v>
      </c>
    </row>
    <row r="130" spans="1:4" ht="25.5">
      <c r="A130" s="9">
        <v>112</v>
      </c>
      <c r="B130" s="47" t="s">
        <v>95</v>
      </c>
      <c r="C130" s="48" t="s">
        <v>16</v>
      </c>
      <c r="D130" s="49">
        <f>(2+4.3+1.1)*2</f>
        <v>14.8</v>
      </c>
    </row>
    <row r="131" spans="1:4" ht="25.5">
      <c r="A131" s="9">
        <v>113</v>
      </c>
      <c r="B131" s="47" t="s">
        <v>96</v>
      </c>
      <c r="C131" s="48" t="s">
        <v>16</v>
      </c>
      <c r="D131" s="49">
        <f>0.8*2</f>
        <v>1.6</v>
      </c>
    </row>
    <row r="132" spans="1:4">
      <c r="A132" s="9">
        <v>114</v>
      </c>
      <c r="B132" s="47" t="s">
        <v>97</v>
      </c>
      <c r="C132" s="48" t="s">
        <v>14</v>
      </c>
      <c r="D132" s="49">
        <f>1*2</f>
        <v>2</v>
      </c>
    </row>
    <row r="133" spans="1:4">
      <c r="A133" s="9">
        <v>115</v>
      </c>
      <c r="B133" s="47" t="s">
        <v>98</v>
      </c>
      <c r="C133" s="48" t="s">
        <v>14</v>
      </c>
      <c r="D133" s="49">
        <f>1*2</f>
        <v>2</v>
      </c>
    </row>
    <row r="134" spans="1:4">
      <c r="A134" s="9">
        <v>116</v>
      </c>
      <c r="B134" s="38" t="s">
        <v>35</v>
      </c>
      <c r="C134" s="41" t="s">
        <v>14</v>
      </c>
      <c r="D134" s="49">
        <f>1*2</f>
        <v>2</v>
      </c>
    </row>
    <row r="135" spans="1:4">
      <c r="A135" s="9">
        <v>117</v>
      </c>
      <c r="B135" s="38" t="s">
        <v>36</v>
      </c>
      <c r="C135" s="41" t="s">
        <v>14</v>
      </c>
      <c r="D135" s="42">
        <f>2*1</f>
        <v>2</v>
      </c>
    </row>
    <row r="136" spans="1:4">
      <c r="A136" s="9">
        <v>118</v>
      </c>
      <c r="B136" s="47" t="s">
        <v>99</v>
      </c>
      <c r="C136" s="48" t="s">
        <v>14</v>
      </c>
      <c r="D136" s="49">
        <v>2</v>
      </c>
    </row>
    <row r="137" spans="1:4">
      <c r="A137" s="9">
        <v>119</v>
      </c>
      <c r="B137" s="47" t="s">
        <v>100</v>
      </c>
      <c r="C137" s="48" t="s">
        <v>14</v>
      </c>
      <c r="D137" s="49">
        <f>7*2</f>
        <v>14</v>
      </c>
    </row>
    <row r="138" spans="1:4">
      <c r="A138" s="9">
        <v>120</v>
      </c>
      <c r="B138" s="47" t="s">
        <v>101</v>
      </c>
      <c r="C138" s="48" t="s">
        <v>19</v>
      </c>
      <c r="D138" s="49">
        <f>(59*2.273+59*2.273+96*1.421+96*1.359+62*1.248)/1000*2</f>
        <v>1.22</v>
      </c>
    </row>
    <row r="139" spans="1:4">
      <c r="A139" s="9">
        <v>121</v>
      </c>
      <c r="B139" s="47" t="s">
        <v>102</v>
      </c>
      <c r="C139" s="48" t="s">
        <v>19</v>
      </c>
      <c r="D139" s="49">
        <f>(208*0.146)/1000*2</f>
        <v>0.06</v>
      </c>
    </row>
    <row r="140" spans="1:4" ht="25.5">
      <c r="A140" s="9">
        <v>122</v>
      </c>
      <c r="B140" s="47" t="s">
        <v>103</v>
      </c>
      <c r="C140" s="48" t="s">
        <v>19</v>
      </c>
      <c r="D140" s="49">
        <f>(9.4*2)/1000</f>
        <v>0.02</v>
      </c>
    </row>
    <row r="141" spans="1:4">
      <c r="A141" s="9">
        <v>123</v>
      </c>
      <c r="B141" s="47" t="s">
        <v>102</v>
      </c>
      <c r="C141" s="48" t="s">
        <v>19</v>
      </c>
      <c r="D141" s="49">
        <f>D140</f>
        <v>0.02</v>
      </c>
    </row>
    <row r="142" spans="1:4">
      <c r="A142" s="9">
        <v>124</v>
      </c>
      <c r="B142" s="47" t="s">
        <v>39</v>
      </c>
      <c r="C142" s="48" t="s">
        <v>40</v>
      </c>
      <c r="D142" s="50">
        <f>(20.96+6.76)*2</f>
        <v>55.44</v>
      </c>
    </row>
    <row r="143" spans="1:4">
      <c r="A143" s="9">
        <v>125</v>
      </c>
      <c r="B143" s="51" t="s">
        <v>43</v>
      </c>
      <c r="C143" s="48" t="s">
        <v>14</v>
      </c>
      <c r="D143" s="42">
        <f>2*2</f>
        <v>4</v>
      </c>
    </row>
    <row r="144" spans="1:4">
      <c r="A144" s="9">
        <v>126</v>
      </c>
      <c r="B144" s="51" t="s">
        <v>44</v>
      </c>
      <c r="C144" s="48" t="s">
        <v>14</v>
      </c>
      <c r="D144" s="42">
        <f>2*2</f>
        <v>4</v>
      </c>
    </row>
    <row r="145" spans="1:4">
      <c r="A145" s="9">
        <v>127</v>
      </c>
      <c r="B145" s="51" t="s">
        <v>104</v>
      </c>
      <c r="C145" s="48" t="s">
        <v>14</v>
      </c>
      <c r="D145" s="42">
        <f>2*2</f>
        <v>4</v>
      </c>
    </row>
    <row r="146" spans="1:4" ht="25.5">
      <c r="A146" s="9">
        <v>128</v>
      </c>
      <c r="B146" s="47" t="s">
        <v>105</v>
      </c>
      <c r="C146" s="48" t="s">
        <v>20</v>
      </c>
      <c r="D146" s="49">
        <f>2*0.5*2</f>
        <v>2</v>
      </c>
    </row>
    <row r="147" spans="1:4" ht="25.5">
      <c r="A147" s="9">
        <v>129</v>
      </c>
      <c r="B147" s="56" t="s">
        <v>114</v>
      </c>
      <c r="C147" s="57" t="s">
        <v>20</v>
      </c>
      <c r="D147" s="16">
        <f>0.3*2</f>
        <v>0.6</v>
      </c>
    </row>
    <row r="148" spans="1:4" ht="25.5">
      <c r="A148" s="9">
        <v>130</v>
      </c>
      <c r="B148" s="56" t="s">
        <v>115</v>
      </c>
      <c r="C148" s="57" t="s">
        <v>20</v>
      </c>
      <c r="D148" s="16">
        <f>0.3*2</f>
        <v>0.6</v>
      </c>
    </row>
    <row r="149" spans="1:4">
      <c r="A149" s="9">
        <v>131</v>
      </c>
      <c r="B149" s="54" t="s">
        <v>106</v>
      </c>
      <c r="C149" s="18"/>
      <c r="D149" s="55"/>
    </row>
    <row r="150" spans="1:4">
      <c r="A150" s="9">
        <v>132</v>
      </c>
      <c r="B150" s="17" t="s">
        <v>92</v>
      </c>
      <c r="C150" s="18" t="s">
        <v>40</v>
      </c>
      <c r="D150" s="55">
        <v>4</v>
      </c>
    </row>
    <row r="151" spans="1:4">
      <c r="A151" s="9">
        <v>133</v>
      </c>
      <c r="B151" s="17" t="s">
        <v>93</v>
      </c>
      <c r="C151" s="18" t="s">
        <v>40</v>
      </c>
      <c r="D151" s="55">
        <v>4</v>
      </c>
    </row>
    <row r="152" spans="1:4">
      <c r="A152" s="58">
        <v>134</v>
      </c>
      <c r="B152" s="43" t="s">
        <v>116</v>
      </c>
      <c r="C152" s="43"/>
      <c r="D152" s="43"/>
    </row>
    <row r="153" spans="1:4">
      <c r="A153" s="60">
        <v>135</v>
      </c>
      <c r="B153" s="46" t="s">
        <v>117</v>
      </c>
      <c r="C153" s="44" t="s">
        <v>20</v>
      </c>
      <c r="D153" s="59">
        <v>10</v>
      </c>
    </row>
  </sheetData>
  <mergeCells count="10">
    <mergeCell ref="A12:D12"/>
    <mergeCell ref="A15:A16"/>
    <mergeCell ref="B15:B16"/>
    <mergeCell ref="C15:C16"/>
    <mergeCell ref="D15:D16"/>
    <mergeCell ref="A7:D7"/>
    <mergeCell ref="A8:D8"/>
    <mergeCell ref="A9:D9"/>
    <mergeCell ref="A10:D10"/>
    <mergeCell ref="A11:D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2гп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dcterms:created xsi:type="dcterms:W3CDTF">2015-06-05T18:19:00Z</dcterms:created>
  <dcterms:modified xsi:type="dcterms:W3CDTF">2025-07-14T11:56:00Z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7526BCA72B42415BB2E6D7A206B73784_12</vt:lpwstr>
  </property>
  <property fmtid="{D5CDD505-2E9C-101B-9397-08002B2CF9AE}" pid="3" name="KSOProductBuildVer">
    <vt:lpwstr>1049-12.2.0.20795</vt:lpwstr>
  </property>
</Properties>
</file>