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СПЕЦОДЕЖДА\АУКЦИОН\"/>
    </mc:Choice>
  </mc:AlternateContent>
  <bookViews>
    <workbookView xWindow="0" yWindow="0" windowWidth="19440" windowHeight="7695"/>
  </bookViews>
  <sheets>
    <sheet name="спецодежда" sheetId="1" r:id="rId1"/>
  </sheets>
  <definedNames>
    <definedName name="focus" localSheetId="0">спецодежда!$C$16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M24" i="1" s="1"/>
  <c r="N24" i="1" s="1"/>
  <c r="O24" i="1" s="1"/>
  <c r="I24" i="1"/>
  <c r="J24" i="1" s="1"/>
  <c r="K24" i="1" s="1"/>
  <c r="L23" i="1"/>
  <c r="M23" i="1" s="1"/>
  <c r="N23" i="1" s="1"/>
  <c r="O23" i="1" s="1"/>
  <c r="I23" i="1"/>
  <c r="J23" i="1" s="1"/>
  <c r="K23" i="1" s="1"/>
  <c r="L22" i="1"/>
  <c r="M22" i="1" s="1"/>
  <c r="N22" i="1" s="1"/>
  <c r="O22" i="1" s="1"/>
  <c r="I22" i="1"/>
  <c r="J22" i="1" s="1"/>
  <c r="K22" i="1" s="1"/>
  <c r="L21" i="1"/>
  <c r="M21" i="1" s="1"/>
  <c r="N21" i="1" s="1"/>
  <c r="O21" i="1" s="1"/>
  <c r="I21" i="1"/>
  <c r="J21" i="1" s="1"/>
  <c r="K21" i="1" s="1"/>
  <c r="L20" i="1"/>
  <c r="M20" i="1" s="1"/>
  <c r="N20" i="1" s="1"/>
  <c r="O20" i="1" s="1"/>
  <c r="I20" i="1"/>
  <c r="J20" i="1" s="1"/>
  <c r="K20" i="1" s="1"/>
  <c r="L19" i="1"/>
  <c r="M19" i="1" s="1"/>
  <c r="N19" i="1" s="1"/>
  <c r="O19" i="1" s="1"/>
  <c r="I19" i="1"/>
  <c r="J19" i="1" s="1"/>
  <c r="K19" i="1" s="1"/>
  <c r="L18" i="1"/>
  <c r="M18" i="1" s="1"/>
  <c r="N18" i="1" s="1"/>
  <c r="O18" i="1" s="1"/>
  <c r="I18" i="1"/>
  <c r="J18" i="1" s="1"/>
  <c r="K18" i="1" s="1"/>
  <c r="L17" i="1"/>
  <c r="M17" i="1" s="1"/>
  <c r="N17" i="1" s="1"/>
  <c r="O17" i="1" s="1"/>
  <c r="I17" i="1"/>
  <c r="J17" i="1" s="1"/>
  <c r="K17" i="1" s="1"/>
  <c r="L16" i="1"/>
  <c r="M16" i="1" s="1"/>
  <c r="N16" i="1" s="1"/>
  <c r="O16" i="1" s="1"/>
  <c r="I16" i="1"/>
  <c r="J16" i="1" s="1"/>
  <c r="K16" i="1" s="1"/>
  <c r="L15" i="1"/>
  <c r="M15" i="1" s="1"/>
  <c r="N15" i="1" s="1"/>
  <c r="O15" i="1" s="1"/>
  <c r="I15" i="1"/>
  <c r="J15" i="1" s="1"/>
  <c r="K15" i="1" s="1"/>
  <c r="L14" i="1"/>
  <c r="M14" i="1" s="1"/>
  <c r="N14" i="1" s="1"/>
  <c r="O14" i="1" s="1"/>
  <c r="I14" i="1"/>
  <c r="J14" i="1" s="1"/>
  <c r="K14" i="1" s="1"/>
  <c r="L13" i="1"/>
  <c r="M13" i="1" s="1"/>
  <c r="N13" i="1" s="1"/>
  <c r="O13" i="1" s="1"/>
  <c r="I13" i="1"/>
  <c r="J13" i="1" s="1"/>
  <c r="K13" i="1" s="1"/>
  <c r="L12" i="1"/>
  <c r="M12" i="1" s="1"/>
  <c r="N12" i="1" s="1"/>
  <c r="O12" i="1" s="1"/>
  <c r="I12" i="1"/>
  <c r="J12" i="1" s="1"/>
  <c r="K12" i="1" s="1"/>
  <c r="L11" i="1"/>
  <c r="M11" i="1" s="1"/>
  <c r="N11" i="1" s="1"/>
  <c r="O11" i="1" s="1"/>
  <c r="I11" i="1"/>
  <c r="J11" i="1" s="1"/>
  <c r="K11" i="1" s="1"/>
  <c r="L10" i="1"/>
  <c r="M10" i="1" s="1"/>
  <c r="N10" i="1" s="1"/>
  <c r="O10" i="1" s="1"/>
  <c r="I10" i="1"/>
  <c r="J10" i="1" s="1"/>
  <c r="K10" i="1" s="1"/>
  <c r="L9" i="1"/>
  <c r="M9" i="1" s="1"/>
  <c r="N9" i="1" s="1"/>
  <c r="O9" i="1" s="1"/>
  <c r="I9" i="1"/>
  <c r="J9" i="1" s="1"/>
  <c r="K9" i="1" s="1"/>
  <c r="L8" i="1"/>
  <c r="M8" i="1" s="1"/>
  <c r="N8" i="1" s="1"/>
  <c r="O8" i="1" s="1"/>
  <c r="I8" i="1"/>
  <c r="J8" i="1" s="1"/>
  <c r="K8" i="1" s="1"/>
  <c r="L7" i="1"/>
  <c r="M7" i="1" s="1"/>
  <c r="N7" i="1" s="1"/>
  <c r="O7" i="1" s="1"/>
  <c r="I7" i="1"/>
  <c r="J7" i="1" s="1"/>
  <c r="K7" i="1" s="1"/>
  <c r="L6" i="1"/>
  <c r="M6" i="1" s="1"/>
  <c r="N6" i="1" s="1"/>
  <c r="O6" i="1" s="1"/>
  <c r="I6" i="1"/>
  <c r="J6" i="1" s="1"/>
  <c r="K6" i="1" s="1"/>
  <c r="L5" i="1"/>
  <c r="M5" i="1" s="1"/>
  <c r="N5" i="1" s="1"/>
  <c r="O5" i="1" s="1"/>
  <c r="I5" i="1"/>
  <c r="J5" i="1" s="1"/>
  <c r="K5" i="1" s="1"/>
  <c r="O25" i="1" l="1"/>
</calcChain>
</file>

<file path=xl/sharedStrings.xml><?xml version="1.0" encoding="utf-8"?>
<sst xmlns="http://schemas.openxmlformats.org/spreadsheetml/2006/main" count="88" uniqueCount="62">
  <si>
    <t>№</t>
  </si>
  <si>
    <t>Наименование предмета договора</t>
  </si>
  <si>
    <t>ОКПД2/КТРУ</t>
  </si>
  <si>
    <t>Ед. изм</t>
  </si>
  <si>
    <t>Кол-во</t>
  </si>
  <si>
    <t>Источник информации о цене (руб./ед.изм.)</t>
  </si>
  <si>
    <t>Однородность совокупности значений выявленных цен, используемых в расчете НМЦД**</t>
  </si>
  <si>
    <t>НМЦД, определенная методом сопоставимых рыночных цен (анализа рынка)*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</si>
  <si>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</si>
  <si>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</si>
  <si>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0"/>
        <color indexed="8"/>
        <rFont val="Times New Roman"/>
        <family val="1"/>
        <charset val="204"/>
      </rP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</si>
  <si>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0"/>
        <color indexed="8"/>
        <rFont val="Times New Roman"/>
        <family val="1"/>
        <charset val="204"/>
      </rPr>
      <t>Расчет НМЦД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</si>
  <si>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</si>
  <si>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(вниз) до сотых долей после запятой (руб.)</t>
  </si>
  <si>
    <t>НМЦД с учетом округления цены за единицу (руб.)**</t>
  </si>
  <si>
    <t>(должность)</t>
  </si>
  <si>
    <t>(подпись/расшифровка подписи)</t>
  </si>
  <si>
    <t xml:space="preserve">*Определение НМЦК произведено Заказчиком в соответствии с  Приказом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</t>
  </si>
  <si>
    <t>** В соответствии с п.3.20.1 Методических рекомендаций, утвержденных приказом Минэкономразвития РФ от 02.10.2013 №567 расчет произведен с помощью стандартных функций табличного редактора EXCEL.</t>
  </si>
  <si>
    <t>Обоснование начальной (максимальной) цены договора на на поставку специальной одежды и средств индивидуальной защиты для нужд 
ГАУСО СО «ЦСПСиД г. Красноуфимска и Красноуфимского района»</t>
  </si>
  <si>
    <t xml:space="preserve">Перчатки хлопчатобумажные с латексным обливом </t>
  </si>
  <si>
    <t xml:space="preserve">Сапоги резиновые с защитным подноском ПВХ </t>
  </si>
  <si>
    <t>Костюм для защиты от общих производственных загрязнений и механических воздействий (женский)</t>
  </si>
  <si>
    <t>Костюм для защиты от общих производственных загрязнений и механических воздействий (мужской)</t>
  </si>
  <si>
    <t>Костюм для защиты от общих производственных загрязнений и механических воздействий (рабочий)</t>
  </si>
  <si>
    <t xml:space="preserve">Халат от общих производственных загрязнений </t>
  </si>
  <si>
    <t>Халат от общих производственных загрязнений (рабочий)</t>
  </si>
  <si>
    <t xml:space="preserve">Халат рабочий </t>
  </si>
  <si>
    <t>Халат хлопчатобумажный</t>
  </si>
  <si>
    <t>Фартук хлопчатобумажный</t>
  </si>
  <si>
    <t>Фартук из полимерных материалов с нагрудником</t>
  </si>
  <si>
    <t>Нарукавники из полимерных материалов</t>
  </si>
  <si>
    <t>Фартук универсальный</t>
  </si>
  <si>
    <t>Халат медицинский</t>
  </si>
  <si>
    <t>Костюм медицинский</t>
  </si>
  <si>
    <t>Колпак медицинский</t>
  </si>
  <si>
    <t>Жилет сигнальный</t>
  </si>
  <si>
    <t xml:space="preserve">Куртка утепленная </t>
  </si>
  <si>
    <t>Плащ для защиты от воды</t>
  </si>
  <si>
    <t>Очки защитные</t>
  </si>
  <si>
    <t>32.50.42.120</t>
  </si>
  <si>
    <t>14.12.30.160</t>
  </si>
  <si>
    <t>14.12.30.120</t>
  </si>
  <si>
    <t>14.19.41.120</t>
  </si>
  <si>
    <t>14.12.21.120</t>
  </si>
  <si>
    <t>14.12.30.131</t>
  </si>
  <si>
    <t>14.12.30.130</t>
  </si>
  <si>
    <t>14.12.30.150</t>
  </si>
  <si>
    <t>14.12.11.120</t>
  </si>
  <si>
    <t>15.20.11.113</t>
  </si>
  <si>
    <t xml:space="preserve">Пара 
(2 шт.)
</t>
  </si>
  <si>
    <t>комплект</t>
  </si>
  <si>
    <t>шт.</t>
  </si>
  <si>
    <t>Пара 
(2 шт.)</t>
  </si>
  <si>
    <t>На основании проведенного анализа рынка и расчетов, НМЦК составляет: 196794,33рублей.</t>
  </si>
  <si>
    <t>Дата подготовки обоснования НМЦК: 01.07.2025</t>
  </si>
  <si>
    <t>юрисконсульт</t>
  </si>
  <si>
    <t>/ Е.А. Назарова</t>
  </si>
  <si>
    <t>Коммерческое предложение №1 вх№ 817 от 01.07.2025</t>
  </si>
  <si>
    <t xml:space="preserve">Коммерческое предложение  №2 вх№819 от 01.07.2025 </t>
  </si>
  <si>
    <t>Коммерческое предложение  №3 вх№ 818 от 01.07.2025</t>
  </si>
  <si>
    <t>Приложение к Извещению об осуществлении аукциона в электронной форме на поставку специальной одежды и средств индивидуальной защиты для нужд ГАУСО СО «ЦСПСиД г. Красноуфимска и Красноуфимского района»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</si>
</sst>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#\ ##0.00"/>
    <numFmt numFmtId="166" formatCode="0.0000"/>
  </numFmts>
  <fonts count="25" x14ac:knownFonts="1">
    <font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.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i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4" fillId="0" borderId="0"/>
    <xf numFmtId="0" fontId="14" fillId="0" borderId="0"/>
    <xf numFmtId="0" fontId="14" fillId="0" borderId="0"/>
  </cellStyleXfs>
  <cellXfs count="79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4" fillId="0" borderId="3" xfId="2" applyFont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 applyProtection="1">
      <alignment horizontal="center" vertical="center" wrapText="1"/>
      <protection locked="0"/>
    </xf>
    <xf numFmtId="164" fontId="5" fillId="0" borderId="3" xfId="2" applyNumberFormat="1" applyFont="1" applyBorder="1" applyAlignment="1" applyProtection="1">
      <alignment horizontal="center" vertical="center" wrapText="1"/>
      <protection locked="0"/>
    </xf>
    <xf numFmtId="164" fontId="5" fillId="0" borderId="3" xfId="2" applyNumberFormat="1" applyFont="1" applyBorder="1" applyAlignment="1" applyProtection="1">
      <alignment horizontal="center" vertical="center"/>
      <protection locked="0"/>
    </xf>
    <xf numFmtId="0" fontId="6" fillId="0" borderId="0" xfId="0" applyFont="1"/>
    <xf numFmtId="2" fontId="6" fillId="0" borderId="0" xfId="0" applyNumberFormat="1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0" borderId="3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165" fontId="13" fillId="0" borderId="1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2" fontId="12" fillId="0" borderId="3" xfId="0" applyNumberFormat="1" applyFont="1" applyBorder="1"/>
    <xf numFmtId="0" fontId="3" fillId="0" borderId="0" xfId="0" applyFont="1" applyBorder="1" applyAlignment="1">
      <alignment vertical="center" wrapText="1"/>
    </xf>
    <xf numFmtId="2" fontId="12" fillId="0" borderId="0" xfId="0" applyNumberFormat="1" applyFont="1"/>
    <xf numFmtId="164" fontId="5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2" fillId="0" borderId="3" xfId="2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Обычный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</xdr:row>
      <xdr:rowOff>952500</xdr:rowOff>
    </xdr:from>
    <xdr:to>
      <xdr:col>9</xdr:col>
      <xdr:colOff>0</xdr:colOff>
      <xdr:row>3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905625" y="3017520"/>
          <a:ext cx="1019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304800</xdr:colOff>
      <xdr:row>3</xdr:row>
      <xdr:rowOff>1238250</xdr:rowOff>
    </xdr:from>
    <xdr:to>
      <xdr:col>9</xdr:col>
      <xdr:colOff>457200</xdr:colOff>
      <xdr:row>3</xdr:row>
      <xdr:rowOff>1466850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229600" y="330327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</xdr:colOff>
      <xdr:row>3</xdr:row>
      <xdr:rowOff>952500</xdr:rowOff>
    </xdr:from>
    <xdr:to>
      <xdr:col>9</xdr:col>
      <xdr:colOff>0</xdr:colOff>
      <xdr:row>3</xdr:row>
      <xdr:rowOff>1304925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905625" y="3017520"/>
          <a:ext cx="1019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304800</xdr:colOff>
      <xdr:row>3</xdr:row>
      <xdr:rowOff>1238250</xdr:rowOff>
    </xdr:from>
    <xdr:to>
      <xdr:col>9</xdr:col>
      <xdr:colOff>457200</xdr:colOff>
      <xdr:row>3</xdr:row>
      <xdr:rowOff>1466850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229600" y="330327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3</xdr:row>
      <xdr:rowOff>952500</xdr:rowOff>
    </xdr:from>
    <xdr:to>
      <xdr:col>11</xdr:col>
      <xdr:colOff>0</xdr:colOff>
      <xdr:row>3</xdr:row>
      <xdr:rowOff>1304925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153525" y="3017520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3</xdr:row>
      <xdr:rowOff>923925</xdr:rowOff>
    </xdr:from>
    <xdr:to>
      <xdr:col>9</xdr:col>
      <xdr:colOff>1019175</xdr:colOff>
      <xdr:row>3</xdr:row>
      <xdr:rowOff>1362075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943850" y="298894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19050</xdr:colOff>
      <xdr:row>3</xdr:row>
      <xdr:rowOff>1600200</xdr:rowOff>
    </xdr:from>
    <xdr:to>
      <xdr:col>11</xdr:col>
      <xdr:colOff>1504950</xdr:colOff>
      <xdr:row>3</xdr:row>
      <xdr:rowOff>1962150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0106025" y="3665220"/>
          <a:ext cx="14859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304800</xdr:colOff>
      <xdr:row>3</xdr:row>
      <xdr:rowOff>1238250</xdr:rowOff>
    </xdr:from>
    <xdr:to>
      <xdr:col>11</xdr:col>
      <xdr:colOff>457200</xdr:colOff>
      <xdr:row>3</xdr:row>
      <xdr:rowOff>1466850</xdr:rowOff>
    </xdr:to>
    <xdr:pic>
      <xdr:nvPicPr>
        <xdr:cNvPr id="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391775" y="330327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5" zoomScale="90" zoomScaleNormal="90" workbookViewId="0">
      <selection activeCell="F13" sqref="F13"/>
    </sheetView>
  </sheetViews>
  <sheetFormatPr defaultColWidth="9.140625" defaultRowHeight="12.75" x14ac:dyDescent="0.2"/>
  <cols>
    <col min="1" max="1" width="3.140625" style="2" customWidth="1"/>
    <col min="2" max="2" width="41.28515625" style="2" customWidth="1"/>
    <col min="3" max="3" width="16.28515625" style="2" customWidth="1"/>
    <col min="4" max="4" width="10.5703125" style="2" customWidth="1"/>
    <col min="5" max="5" width="6.85546875" style="2" customWidth="1"/>
    <col min="6" max="6" width="13.85546875" style="2" customWidth="1"/>
    <col min="7" max="7" width="14.7109375" style="2" customWidth="1"/>
    <col min="8" max="8" width="14.5703125" style="2" customWidth="1"/>
    <col min="9" max="9" width="15.5703125" style="2" customWidth="1"/>
    <col min="10" max="10" width="18.140625" style="2" customWidth="1"/>
    <col min="11" max="11" width="14.28515625" style="2" customWidth="1"/>
    <col min="12" max="12" width="28" style="2" customWidth="1"/>
    <col min="13" max="13" width="13.5703125" style="2" customWidth="1"/>
    <col min="14" max="14" width="9.42578125" style="2" customWidth="1"/>
    <col min="15" max="15" width="13.85546875" style="2" customWidth="1"/>
    <col min="16" max="16384" width="9.140625" style="2"/>
  </cols>
  <sheetData>
    <row r="1" spans="1:30" ht="48" customHeight="1" x14ac:dyDescent="0.2">
      <c r="B1" s="3"/>
      <c r="C1" s="3"/>
      <c r="D1" s="3"/>
      <c r="L1" s="20"/>
      <c r="M1" s="77" t="s">
        <v>61</v>
      </c>
      <c r="N1" s="77"/>
      <c r="O1" s="77"/>
      <c r="P1" s="21"/>
      <c r="Q1" s="21"/>
      <c r="R1" s="21"/>
      <c r="S1" s="21"/>
      <c r="T1" s="21"/>
      <c r="U1" s="21"/>
      <c r="V1" s="21"/>
      <c r="W1" s="21"/>
      <c r="X1" s="22"/>
      <c r="Y1" s="22"/>
      <c r="Z1" s="22"/>
      <c r="AA1" s="22"/>
      <c r="AB1" s="22"/>
      <c r="AC1" s="22"/>
      <c r="AD1" s="22"/>
    </row>
    <row r="2" spans="1:30" ht="63.75" customHeight="1" x14ac:dyDescent="0.2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  <c r="M2" s="78"/>
      <c r="N2" s="78"/>
      <c r="O2" s="78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pans="1:30" ht="39" customHeight="1" x14ac:dyDescent="0.2">
      <c r="A3" s="67" t="s">
        <v>0</v>
      </c>
      <c r="B3" s="68" t="s">
        <v>1</v>
      </c>
      <c r="C3" s="69" t="s">
        <v>2</v>
      </c>
      <c r="D3" s="68" t="s">
        <v>3</v>
      </c>
      <c r="E3" s="68" t="s">
        <v>4</v>
      </c>
      <c r="F3" s="51" t="s">
        <v>5</v>
      </c>
      <c r="G3" s="51"/>
      <c r="H3" s="51"/>
      <c r="I3" s="52" t="s">
        <v>6</v>
      </c>
      <c r="J3" s="52"/>
      <c r="K3" s="52"/>
      <c r="L3" s="53" t="s">
        <v>7</v>
      </c>
      <c r="M3" s="54"/>
      <c r="N3" s="54"/>
      <c r="O3" s="55"/>
    </row>
    <row r="4" spans="1:30" ht="159" customHeight="1" x14ac:dyDescent="0.2">
      <c r="A4" s="67"/>
      <c r="B4" s="68"/>
      <c r="C4" s="69"/>
      <c r="D4" s="68"/>
      <c r="E4" s="68"/>
      <c r="F4" s="47" t="s">
        <v>58</v>
      </c>
      <c r="G4" s="47" t="s">
        <v>59</v>
      </c>
      <c r="H4" s="48" t="s">
        <v>60</v>
      </c>
      <c r="I4" s="4" t="s">
        <v>8</v>
      </c>
      <c r="J4" s="4" t="s">
        <v>9</v>
      </c>
      <c r="K4" s="23" t="s">
        <v>10</v>
      </c>
      <c r="L4" s="24" t="s">
        <v>11</v>
      </c>
      <c r="M4" s="25" t="s">
        <v>12</v>
      </c>
      <c r="N4" s="25" t="s">
        <v>13</v>
      </c>
      <c r="O4" s="25" t="s">
        <v>14</v>
      </c>
    </row>
    <row r="5" spans="1:30" customFormat="1" ht="39" customHeight="1" x14ac:dyDescent="0.25">
      <c r="A5" s="5">
        <v>1</v>
      </c>
      <c r="B5" s="36" t="s">
        <v>20</v>
      </c>
      <c r="C5" s="43" t="s">
        <v>47</v>
      </c>
      <c r="D5" s="46" t="s">
        <v>50</v>
      </c>
      <c r="E5" s="6">
        <v>81</v>
      </c>
      <c r="F5" s="7">
        <v>65</v>
      </c>
      <c r="G5" s="7">
        <v>75</v>
      </c>
      <c r="H5" s="8">
        <v>80</v>
      </c>
      <c r="I5" s="26">
        <f t="shared" ref="I5:I24" si="0">AVERAGE(F5:H5)</f>
        <v>73.333333333333329</v>
      </c>
      <c r="J5" s="27">
        <f t="shared" ref="J5:J24" si="1">SQRT(((SUM((POWER(F5-I5,2)),(POWER(G5-I5,2)),(POWER(H5-I5,2)))/(COLUMNS(F5:H5)-1))))</f>
        <v>7.6376261582597342</v>
      </c>
      <c r="K5" s="27">
        <f t="shared" ref="K5:K24" si="2">J5/I5*100</f>
        <v>10.414944761263275</v>
      </c>
      <c r="L5" s="28">
        <f t="shared" ref="L5:L24" si="3">((E5/3)*(SUM(F5:H5)))</f>
        <v>5940</v>
      </c>
      <c r="M5" s="29">
        <f t="shared" ref="M5:M24" si="4">L5/E5</f>
        <v>73.333333333333329</v>
      </c>
      <c r="N5" s="28">
        <f t="shared" ref="N5:N24" si="5">ROUND(M5,2)</f>
        <v>73.33</v>
      </c>
      <c r="O5" s="30">
        <f t="shared" ref="O5:O24" si="6">ROUND(N5*E5,2)</f>
        <v>5939.73</v>
      </c>
    </row>
    <row r="6" spans="1:30" customFormat="1" ht="41.25" customHeight="1" x14ac:dyDescent="0.25">
      <c r="A6" s="5">
        <v>2</v>
      </c>
      <c r="B6" s="36" t="s">
        <v>21</v>
      </c>
      <c r="C6" s="43" t="s">
        <v>49</v>
      </c>
      <c r="D6" s="46" t="s">
        <v>50</v>
      </c>
      <c r="E6" s="6">
        <v>8</v>
      </c>
      <c r="F6" s="7">
        <v>1935</v>
      </c>
      <c r="G6" s="7">
        <v>2035</v>
      </c>
      <c r="H6" s="8">
        <v>2100</v>
      </c>
      <c r="I6" s="26">
        <f t="shared" si="0"/>
        <v>2023.3333333333333</v>
      </c>
      <c r="J6" s="27">
        <f t="shared" si="1"/>
        <v>83.116384265277887</v>
      </c>
      <c r="K6" s="27">
        <f t="shared" si="2"/>
        <v>4.1078937857633226</v>
      </c>
      <c r="L6" s="28">
        <f t="shared" si="3"/>
        <v>16186.666666666666</v>
      </c>
      <c r="M6" s="29">
        <f t="shared" si="4"/>
        <v>2023.3333333333333</v>
      </c>
      <c r="N6" s="28">
        <f t="shared" si="5"/>
        <v>2023.33</v>
      </c>
      <c r="O6" s="30">
        <f t="shared" si="6"/>
        <v>16186.64</v>
      </c>
    </row>
    <row r="7" spans="1:30" customFormat="1" ht="50.25" customHeight="1" x14ac:dyDescent="0.25">
      <c r="A7" s="5">
        <v>3</v>
      </c>
      <c r="B7" s="36" t="s">
        <v>22</v>
      </c>
      <c r="C7" s="43" t="s">
        <v>44</v>
      </c>
      <c r="D7" s="46" t="s">
        <v>51</v>
      </c>
      <c r="E7" s="6">
        <v>4</v>
      </c>
      <c r="F7" s="7">
        <v>2804</v>
      </c>
      <c r="G7" s="7">
        <v>3699</v>
      </c>
      <c r="H7" s="8">
        <v>3800</v>
      </c>
      <c r="I7" s="26">
        <f t="shared" si="0"/>
        <v>3434.3333333333335</v>
      </c>
      <c r="J7" s="27">
        <f t="shared" si="1"/>
        <v>548.21559019543884</v>
      </c>
      <c r="K7" s="27">
        <f t="shared" si="2"/>
        <v>15.962795016852532</v>
      </c>
      <c r="L7" s="28">
        <f t="shared" si="3"/>
        <v>13737.333333333332</v>
      </c>
      <c r="M7" s="29">
        <f t="shared" si="4"/>
        <v>3434.333333333333</v>
      </c>
      <c r="N7" s="28">
        <f t="shared" si="5"/>
        <v>3434.33</v>
      </c>
      <c r="O7" s="30">
        <f t="shared" si="6"/>
        <v>13737.32</v>
      </c>
    </row>
    <row r="8" spans="1:30" customFormat="1" ht="51" customHeight="1" x14ac:dyDescent="0.25">
      <c r="A8" s="5">
        <v>4</v>
      </c>
      <c r="B8" s="36" t="s">
        <v>23</v>
      </c>
      <c r="C8" s="43" t="s">
        <v>48</v>
      </c>
      <c r="D8" s="46" t="s">
        <v>51</v>
      </c>
      <c r="E8" s="6">
        <v>9</v>
      </c>
      <c r="F8" s="7">
        <v>5620</v>
      </c>
      <c r="G8" s="7">
        <v>5820</v>
      </c>
      <c r="H8" s="8">
        <v>6000</v>
      </c>
      <c r="I8" s="26">
        <f t="shared" si="0"/>
        <v>5813.333333333333</v>
      </c>
      <c r="J8" s="27">
        <f t="shared" si="1"/>
        <v>190.08769905844335</v>
      </c>
      <c r="K8" s="27">
        <f t="shared" si="2"/>
        <v>3.2698572085741402</v>
      </c>
      <c r="L8" s="28">
        <f t="shared" si="3"/>
        <v>52320</v>
      </c>
      <c r="M8" s="29">
        <f t="shared" si="4"/>
        <v>5813.333333333333</v>
      </c>
      <c r="N8" s="28">
        <f t="shared" si="5"/>
        <v>5813.33</v>
      </c>
      <c r="O8" s="30">
        <f t="shared" si="6"/>
        <v>52319.97</v>
      </c>
    </row>
    <row r="9" spans="1:30" customFormat="1" ht="50.25" customHeight="1" x14ac:dyDescent="0.25">
      <c r="A9" s="5">
        <v>5</v>
      </c>
      <c r="B9" s="36" t="s">
        <v>24</v>
      </c>
      <c r="C9" s="39" t="s">
        <v>48</v>
      </c>
      <c r="D9" s="46" t="s">
        <v>51</v>
      </c>
      <c r="E9" s="6">
        <v>1</v>
      </c>
      <c r="F9" s="7">
        <v>3773</v>
      </c>
      <c r="G9" s="7">
        <v>3900</v>
      </c>
      <c r="H9" s="8">
        <v>4100</v>
      </c>
      <c r="I9" s="26">
        <f t="shared" si="0"/>
        <v>3924.3333333333335</v>
      </c>
      <c r="J9" s="27">
        <f t="shared" si="1"/>
        <v>164.85245928809596</v>
      </c>
      <c r="K9" s="27">
        <f t="shared" si="2"/>
        <v>4.2007761646503683</v>
      </c>
      <c r="L9" s="28">
        <f t="shared" si="3"/>
        <v>3924.333333333333</v>
      </c>
      <c r="M9" s="29">
        <f t="shared" si="4"/>
        <v>3924.333333333333</v>
      </c>
      <c r="N9" s="28">
        <f t="shared" si="5"/>
        <v>3924.33</v>
      </c>
      <c r="O9" s="30">
        <f t="shared" si="6"/>
        <v>3924.33</v>
      </c>
    </row>
    <row r="10" spans="1:30" customFormat="1" ht="33.75" customHeight="1" x14ac:dyDescent="0.25">
      <c r="A10" s="5">
        <v>6</v>
      </c>
      <c r="B10" s="36" t="s">
        <v>26</v>
      </c>
      <c r="C10" s="45" t="s">
        <v>45</v>
      </c>
      <c r="D10" s="46" t="s">
        <v>52</v>
      </c>
      <c r="E10" s="6">
        <v>14</v>
      </c>
      <c r="F10" s="7">
        <v>2406</v>
      </c>
      <c r="G10" s="7">
        <v>2500</v>
      </c>
      <c r="H10" s="8">
        <v>2600</v>
      </c>
      <c r="I10" s="31">
        <f t="shared" si="0"/>
        <v>2502</v>
      </c>
      <c r="J10" s="27">
        <f t="shared" si="1"/>
        <v>97.015462685079228</v>
      </c>
      <c r="K10" s="27">
        <f t="shared" si="2"/>
        <v>3.8775164942078026</v>
      </c>
      <c r="L10" s="28">
        <f t="shared" si="3"/>
        <v>35028</v>
      </c>
      <c r="M10" s="29">
        <f t="shared" si="4"/>
        <v>2502</v>
      </c>
      <c r="N10" s="28">
        <f t="shared" si="5"/>
        <v>2502</v>
      </c>
      <c r="O10" s="30">
        <f t="shared" si="6"/>
        <v>35028</v>
      </c>
    </row>
    <row r="11" spans="1:30" customFormat="1" ht="32.25" customHeight="1" x14ac:dyDescent="0.25">
      <c r="A11" s="5">
        <v>7</v>
      </c>
      <c r="B11" s="36" t="s">
        <v>25</v>
      </c>
      <c r="C11" s="43" t="s">
        <v>45</v>
      </c>
      <c r="D11" s="46" t="s">
        <v>52</v>
      </c>
      <c r="E11" s="6">
        <v>9</v>
      </c>
      <c r="F11" s="7">
        <v>1558</v>
      </c>
      <c r="G11" s="7">
        <v>1600</v>
      </c>
      <c r="H11" s="8">
        <v>1700</v>
      </c>
      <c r="I11" s="26">
        <f t="shared" si="0"/>
        <v>1619.3333333333333</v>
      </c>
      <c r="J11" s="27">
        <f t="shared" si="1"/>
        <v>72.947469684241497</v>
      </c>
      <c r="K11" s="27">
        <f t="shared" si="2"/>
        <v>4.5047840480182071</v>
      </c>
      <c r="L11" s="28">
        <f t="shared" si="3"/>
        <v>14574</v>
      </c>
      <c r="M11" s="29">
        <f t="shared" si="4"/>
        <v>1619.3333333333333</v>
      </c>
      <c r="N11" s="28">
        <f t="shared" si="5"/>
        <v>1619.33</v>
      </c>
      <c r="O11" s="30">
        <f t="shared" si="6"/>
        <v>14573.97</v>
      </c>
    </row>
    <row r="12" spans="1:30" customFormat="1" ht="20.25" customHeight="1" x14ac:dyDescent="0.25">
      <c r="A12" s="5">
        <v>8</v>
      </c>
      <c r="B12" s="36" t="s">
        <v>27</v>
      </c>
      <c r="C12" s="39" t="s">
        <v>45</v>
      </c>
      <c r="D12" s="46" t="s">
        <v>52</v>
      </c>
      <c r="E12" s="6">
        <v>4</v>
      </c>
      <c r="F12" s="7">
        <v>2095</v>
      </c>
      <c r="G12" s="7">
        <v>2100</v>
      </c>
      <c r="H12" s="8">
        <v>2200</v>
      </c>
      <c r="I12" s="26">
        <f t="shared" si="0"/>
        <v>2131.6666666666665</v>
      </c>
      <c r="J12" s="27">
        <f t="shared" si="1"/>
        <v>59.231185479722868</v>
      </c>
      <c r="K12" s="27">
        <f t="shared" si="2"/>
        <v>2.7786326261011509</v>
      </c>
      <c r="L12" s="28">
        <f t="shared" si="3"/>
        <v>8526.6666666666661</v>
      </c>
      <c r="M12" s="29">
        <f t="shared" si="4"/>
        <v>2131.6666666666665</v>
      </c>
      <c r="N12" s="28">
        <f t="shared" si="5"/>
        <v>2131.67</v>
      </c>
      <c r="O12" s="30">
        <f t="shared" si="6"/>
        <v>8526.68</v>
      </c>
    </row>
    <row r="13" spans="1:30" customFormat="1" ht="21.75" customHeight="1" x14ac:dyDescent="0.25">
      <c r="A13" s="5">
        <v>9</v>
      </c>
      <c r="B13" s="36" t="s">
        <v>28</v>
      </c>
      <c r="C13" s="44" t="s">
        <v>45</v>
      </c>
      <c r="D13" s="46" t="s">
        <v>52</v>
      </c>
      <c r="E13" s="6">
        <v>2</v>
      </c>
      <c r="F13" s="7">
        <v>1147</v>
      </c>
      <c r="G13" s="7">
        <v>1200</v>
      </c>
      <c r="H13" s="8">
        <v>1300</v>
      </c>
      <c r="I13" s="26">
        <f t="shared" si="0"/>
        <v>1215.6666666666667</v>
      </c>
      <c r="J13" s="27">
        <f t="shared" si="1"/>
        <v>77.693843599948991</v>
      </c>
      <c r="K13" s="27">
        <f t="shared" si="2"/>
        <v>6.3910482807745268</v>
      </c>
      <c r="L13" s="28">
        <f t="shared" si="3"/>
        <v>2431.333333333333</v>
      </c>
      <c r="M13" s="29">
        <f t="shared" si="4"/>
        <v>1215.6666666666665</v>
      </c>
      <c r="N13" s="28">
        <f t="shared" si="5"/>
        <v>1215.67</v>
      </c>
      <c r="O13" s="30">
        <f t="shared" si="6"/>
        <v>2431.34</v>
      </c>
    </row>
    <row r="14" spans="1:30" customFormat="1" ht="18" customHeight="1" x14ac:dyDescent="0.25">
      <c r="A14" s="5">
        <v>10</v>
      </c>
      <c r="B14" s="36" t="s">
        <v>29</v>
      </c>
      <c r="C14" s="43" t="s">
        <v>45</v>
      </c>
      <c r="D14" s="46" t="s">
        <v>52</v>
      </c>
      <c r="E14" s="6">
        <v>4</v>
      </c>
      <c r="F14" s="7">
        <v>403</v>
      </c>
      <c r="G14" s="7">
        <v>450</v>
      </c>
      <c r="H14" s="8">
        <v>500</v>
      </c>
      <c r="I14" s="26">
        <f t="shared" si="0"/>
        <v>451</v>
      </c>
      <c r="J14" s="27">
        <f t="shared" si="1"/>
        <v>48.507731342539614</v>
      </c>
      <c r="K14" s="27">
        <f t="shared" si="2"/>
        <v>10.755594532713882</v>
      </c>
      <c r="L14" s="28">
        <f t="shared" si="3"/>
        <v>1804</v>
      </c>
      <c r="M14" s="29">
        <f t="shared" si="4"/>
        <v>451</v>
      </c>
      <c r="N14" s="28">
        <f t="shared" si="5"/>
        <v>451</v>
      </c>
      <c r="O14" s="30">
        <f t="shared" si="6"/>
        <v>1804</v>
      </c>
    </row>
    <row r="15" spans="1:30" customFormat="1" ht="29.25" customHeight="1" x14ac:dyDescent="0.25">
      <c r="A15" s="5">
        <v>11</v>
      </c>
      <c r="B15" s="36" t="s">
        <v>30</v>
      </c>
      <c r="C15" s="42" t="s">
        <v>46</v>
      </c>
      <c r="D15" s="46" t="s">
        <v>52</v>
      </c>
      <c r="E15" s="6">
        <v>13</v>
      </c>
      <c r="F15" s="7">
        <v>594</v>
      </c>
      <c r="G15" s="7">
        <v>600</v>
      </c>
      <c r="H15" s="8">
        <v>650</v>
      </c>
      <c r="I15" s="26">
        <f t="shared" si="0"/>
        <v>614.66666666666663</v>
      </c>
      <c r="J15" s="27">
        <f t="shared" si="1"/>
        <v>30.74627348693388</v>
      </c>
      <c r="K15" s="27">
        <f t="shared" si="2"/>
        <v>5.0021052310629965</v>
      </c>
      <c r="L15" s="28">
        <f t="shared" si="3"/>
        <v>7990.6666666666661</v>
      </c>
      <c r="M15" s="29">
        <f t="shared" si="4"/>
        <v>614.66666666666663</v>
      </c>
      <c r="N15" s="28">
        <f t="shared" si="5"/>
        <v>614.66999999999996</v>
      </c>
      <c r="O15" s="30">
        <f t="shared" si="6"/>
        <v>7990.71</v>
      </c>
    </row>
    <row r="16" spans="1:30" customFormat="1" ht="37.5" customHeight="1" x14ac:dyDescent="0.25">
      <c r="A16" s="5">
        <v>12</v>
      </c>
      <c r="B16" s="36" t="s">
        <v>31</v>
      </c>
      <c r="C16" s="40" t="s">
        <v>47</v>
      </c>
      <c r="D16" s="46" t="s">
        <v>53</v>
      </c>
      <c r="E16" s="6">
        <v>4</v>
      </c>
      <c r="F16" s="7">
        <v>572</v>
      </c>
      <c r="G16" s="7">
        <v>600</v>
      </c>
      <c r="H16" s="8">
        <v>650</v>
      </c>
      <c r="I16" s="26">
        <f t="shared" si="0"/>
        <v>607.33333333333337</v>
      </c>
      <c r="J16" s="27">
        <f t="shared" si="1"/>
        <v>39.513710700633183</v>
      </c>
      <c r="K16" s="27">
        <f t="shared" si="2"/>
        <v>6.5060994567453099</v>
      </c>
      <c r="L16" s="28">
        <f t="shared" si="3"/>
        <v>2429.333333333333</v>
      </c>
      <c r="M16" s="29">
        <f t="shared" si="4"/>
        <v>607.33333333333326</v>
      </c>
      <c r="N16" s="28">
        <f t="shared" si="5"/>
        <v>607.33000000000004</v>
      </c>
      <c r="O16" s="30">
        <f t="shared" si="6"/>
        <v>2429.3200000000002</v>
      </c>
    </row>
    <row r="17" spans="1:30" customFormat="1" ht="18.75" customHeight="1" x14ac:dyDescent="0.25">
      <c r="A17" s="5">
        <v>13</v>
      </c>
      <c r="B17" s="37" t="s">
        <v>32</v>
      </c>
      <c r="C17" s="40" t="s">
        <v>46</v>
      </c>
      <c r="D17" s="46" t="s">
        <v>52</v>
      </c>
      <c r="E17" s="6">
        <v>5</v>
      </c>
      <c r="F17" s="7">
        <v>508</v>
      </c>
      <c r="G17" s="7">
        <v>600</v>
      </c>
      <c r="H17" s="8">
        <v>650</v>
      </c>
      <c r="I17" s="26">
        <f t="shared" si="0"/>
        <v>586</v>
      </c>
      <c r="J17" s="27">
        <f t="shared" si="1"/>
        <v>72.027772421476428</v>
      </c>
      <c r="K17" s="27">
        <f t="shared" si="2"/>
        <v>12.291428740866285</v>
      </c>
      <c r="L17" s="28">
        <f t="shared" si="3"/>
        <v>2930</v>
      </c>
      <c r="M17" s="29">
        <f t="shared" si="4"/>
        <v>586</v>
      </c>
      <c r="N17" s="28">
        <f t="shared" si="5"/>
        <v>586</v>
      </c>
      <c r="O17" s="30">
        <f t="shared" si="6"/>
        <v>2930</v>
      </c>
    </row>
    <row r="18" spans="1:30" customFormat="1" ht="21" customHeight="1" x14ac:dyDescent="0.25">
      <c r="A18" s="5">
        <v>14</v>
      </c>
      <c r="B18" s="38" t="s">
        <v>33</v>
      </c>
      <c r="C18" s="40" t="s">
        <v>45</v>
      </c>
      <c r="D18" s="46" t="s">
        <v>52</v>
      </c>
      <c r="E18" s="6">
        <v>2</v>
      </c>
      <c r="F18" s="35">
        <v>1696</v>
      </c>
      <c r="G18" s="35">
        <v>2000</v>
      </c>
      <c r="H18" s="8">
        <v>2100</v>
      </c>
      <c r="I18" s="26">
        <f t="shared" si="0"/>
        <v>1932</v>
      </c>
      <c r="J18" s="27">
        <f t="shared" si="1"/>
        <v>210.40912527739854</v>
      </c>
      <c r="K18" s="27">
        <f t="shared" si="2"/>
        <v>10.890741473985432</v>
      </c>
      <c r="L18" s="28">
        <f t="shared" si="3"/>
        <v>3864</v>
      </c>
      <c r="M18" s="29">
        <f t="shared" si="4"/>
        <v>1932</v>
      </c>
      <c r="N18" s="28">
        <f t="shared" si="5"/>
        <v>1932</v>
      </c>
      <c r="O18" s="30">
        <f t="shared" si="6"/>
        <v>3864</v>
      </c>
    </row>
    <row r="19" spans="1:30" customFormat="1" ht="20.25" customHeight="1" x14ac:dyDescent="0.25">
      <c r="A19" s="5">
        <v>15</v>
      </c>
      <c r="B19" s="36" t="s">
        <v>34</v>
      </c>
      <c r="C19" s="41" t="s">
        <v>44</v>
      </c>
      <c r="D19" s="46" t="s">
        <v>52</v>
      </c>
      <c r="E19" s="6">
        <v>2</v>
      </c>
      <c r="F19" s="7">
        <v>4062</v>
      </c>
      <c r="G19" s="7">
        <v>4100</v>
      </c>
      <c r="H19" s="8">
        <v>4300</v>
      </c>
      <c r="I19" s="26">
        <f t="shared" si="0"/>
        <v>4154</v>
      </c>
      <c r="J19" s="27">
        <f t="shared" si="1"/>
        <v>127.85929766739687</v>
      </c>
      <c r="K19" s="27">
        <f t="shared" si="2"/>
        <v>3.07798020383719</v>
      </c>
      <c r="L19" s="28">
        <f t="shared" si="3"/>
        <v>8308</v>
      </c>
      <c r="M19" s="29">
        <f t="shared" si="4"/>
        <v>4154</v>
      </c>
      <c r="N19" s="28">
        <f t="shared" si="5"/>
        <v>4154</v>
      </c>
      <c r="O19" s="30">
        <f t="shared" si="6"/>
        <v>8308</v>
      </c>
    </row>
    <row r="20" spans="1:30" customFormat="1" ht="17.25" customHeight="1" x14ac:dyDescent="0.25">
      <c r="A20" s="5">
        <v>16</v>
      </c>
      <c r="B20" s="36" t="s">
        <v>35</v>
      </c>
      <c r="C20" s="40" t="s">
        <v>43</v>
      </c>
      <c r="D20" s="46" t="s">
        <v>52</v>
      </c>
      <c r="E20" s="6">
        <v>6</v>
      </c>
      <c r="F20" s="7">
        <v>106</v>
      </c>
      <c r="G20" s="7">
        <v>110</v>
      </c>
      <c r="H20" s="8">
        <v>120</v>
      </c>
      <c r="I20" s="26">
        <f t="shared" si="0"/>
        <v>112</v>
      </c>
      <c r="J20" s="27">
        <f t="shared" si="1"/>
        <v>7.2111025509279782</v>
      </c>
      <c r="K20" s="27">
        <f t="shared" si="2"/>
        <v>6.4384844204714087</v>
      </c>
      <c r="L20" s="28">
        <f t="shared" si="3"/>
        <v>672</v>
      </c>
      <c r="M20" s="29">
        <f t="shared" si="4"/>
        <v>112</v>
      </c>
      <c r="N20" s="28">
        <f t="shared" si="5"/>
        <v>112</v>
      </c>
      <c r="O20" s="30">
        <f t="shared" si="6"/>
        <v>672</v>
      </c>
    </row>
    <row r="21" spans="1:30" customFormat="1" ht="18.75" customHeight="1" x14ac:dyDescent="0.25">
      <c r="A21" s="5">
        <v>17</v>
      </c>
      <c r="B21" s="36" t="s">
        <v>36</v>
      </c>
      <c r="C21" s="39" t="s">
        <v>41</v>
      </c>
      <c r="D21" s="46" t="s">
        <v>52</v>
      </c>
      <c r="E21" s="6">
        <v>5</v>
      </c>
      <c r="F21" s="7">
        <v>410</v>
      </c>
      <c r="G21" s="7">
        <v>450</v>
      </c>
      <c r="H21" s="8">
        <v>500</v>
      </c>
      <c r="I21" s="26">
        <f t="shared" si="0"/>
        <v>453.33333333333331</v>
      </c>
      <c r="J21" s="27">
        <f t="shared" si="1"/>
        <v>45.092497528228947</v>
      </c>
      <c r="K21" s="27">
        <f t="shared" si="2"/>
        <v>9.9468744547563848</v>
      </c>
      <c r="L21" s="28">
        <f t="shared" si="3"/>
        <v>2266.666666666667</v>
      </c>
      <c r="M21" s="29">
        <f t="shared" si="4"/>
        <v>453.33333333333337</v>
      </c>
      <c r="N21" s="28">
        <f t="shared" si="5"/>
        <v>453.33</v>
      </c>
      <c r="O21" s="30">
        <f t="shared" si="6"/>
        <v>2266.65</v>
      </c>
    </row>
    <row r="22" spans="1:30" customFormat="1" ht="23.25" customHeight="1" x14ac:dyDescent="0.25">
      <c r="A22" s="5">
        <v>18</v>
      </c>
      <c r="B22" s="36" t="s">
        <v>37</v>
      </c>
      <c r="C22" s="39" t="s">
        <v>42</v>
      </c>
      <c r="D22" s="46" t="s">
        <v>52</v>
      </c>
      <c r="E22" s="6">
        <v>1</v>
      </c>
      <c r="F22" s="7">
        <v>5953</v>
      </c>
      <c r="G22" s="7">
        <v>9000</v>
      </c>
      <c r="H22" s="8">
        <v>9100</v>
      </c>
      <c r="I22" s="31">
        <f t="shared" si="0"/>
        <v>8017.666666666667</v>
      </c>
      <c r="J22" s="27">
        <f t="shared" si="1"/>
        <v>1788.7527311882247</v>
      </c>
      <c r="K22" s="27">
        <f t="shared" si="2"/>
        <v>22.310140912005462</v>
      </c>
      <c r="L22" s="28">
        <f t="shared" si="3"/>
        <v>8017.6666666666661</v>
      </c>
      <c r="M22" s="29">
        <f t="shared" si="4"/>
        <v>8017.6666666666661</v>
      </c>
      <c r="N22" s="28">
        <f t="shared" si="5"/>
        <v>8017.67</v>
      </c>
      <c r="O22" s="30">
        <f t="shared" si="6"/>
        <v>8017.67</v>
      </c>
    </row>
    <row r="23" spans="1:30" customFormat="1" ht="17.25" customHeight="1" x14ac:dyDescent="0.25">
      <c r="A23" s="5">
        <v>19</v>
      </c>
      <c r="B23" s="36" t="s">
        <v>38</v>
      </c>
      <c r="C23" s="40" t="s">
        <v>41</v>
      </c>
      <c r="D23" s="46" t="s">
        <v>52</v>
      </c>
      <c r="E23" s="6">
        <v>2</v>
      </c>
      <c r="F23" s="7">
        <v>1406</v>
      </c>
      <c r="G23" s="7">
        <v>1450</v>
      </c>
      <c r="H23" s="8">
        <v>1500</v>
      </c>
      <c r="I23" s="26">
        <f t="shared" si="0"/>
        <v>1452</v>
      </c>
      <c r="J23" s="27">
        <f t="shared" si="1"/>
        <v>47.031904065219386</v>
      </c>
      <c r="K23" s="27">
        <f t="shared" si="2"/>
        <v>3.2391118502217209</v>
      </c>
      <c r="L23" s="28">
        <f t="shared" si="3"/>
        <v>2904</v>
      </c>
      <c r="M23" s="29">
        <f t="shared" si="4"/>
        <v>1452</v>
      </c>
      <c r="N23" s="28">
        <f t="shared" si="5"/>
        <v>1452</v>
      </c>
      <c r="O23" s="30">
        <f t="shared" si="6"/>
        <v>2904</v>
      </c>
    </row>
    <row r="24" spans="1:30" customFormat="1" ht="20.25" customHeight="1" x14ac:dyDescent="0.25">
      <c r="A24" s="5">
        <v>20</v>
      </c>
      <c r="B24" s="36" t="s">
        <v>39</v>
      </c>
      <c r="C24" s="39" t="s">
        <v>40</v>
      </c>
      <c r="D24" s="46" t="s">
        <v>52</v>
      </c>
      <c r="E24" s="6">
        <v>10</v>
      </c>
      <c r="F24" s="7">
        <v>272</v>
      </c>
      <c r="G24" s="7">
        <v>300</v>
      </c>
      <c r="H24" s="8">
        <v>310</v>
      </c>
      <c r="I24" s="26">
        <f t="shared" si="0"/>
        <v>294</v>
      </c>
      <c r="J24" s="27">
        <f t="shared" si="1"/>
        <v>19.697715603592208</v>
      </c>
      <c r="K24" s="27">
        <f t="shared" si="2"/>
        <v>6.6999032665279623</v>
      </c>
      <c r="L24" s="28">
        <f t="shared" si="3"/>
        <v>2940</v>
      </c>
      <c r="M24" s="29">
        <f t="shared" si="4"/>
        <v>294</v>
      </c>
      <c r="N24" s="28">
        <f t="shared" si="5"/>
        <v>294</v>
      </c>
      <c r="O24" s="30">
        <f t="shared" si="6"/>
        <v>2940</v>
      </c>
    </row>
    <row r="25" spans="1:30" ht="15" customHeight="1" x14ac:dyDescent="0.2">
      <c r="A25" s="56"/>
      <c r="B25" s="57"/>
      <c r="C25" s="57"/>
      <c r="D25" s="57"/>
      <c r="E25" s="57"/>
      <c r="F25" s="57"/>
      <c r="G25" s="57"/>
      <c r="H25" s="57"/>
      <c r="I25" s="58"/>
      <c r="J25" s="58"/>
      <c r="K25" s="58"/>
      <c r="L25" s="58"/>
      <c r="M25" s="58"/>
      <c r="N25" s="59"/>
      <c r="O25" s="32">
        <f>SUM(O5:O24)</f>
        <v>196794.33</v>
      </c>
    </row>
    <row r="26" spans="1:30" s="1" customFormat="1" ht="12.75" customHeight="1" x14ac:dyDescent="0.2">
      <c r="A26" s="70" t="s">
        <v>54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</row>
    <row r="27" spans="1:30" x14ac:dyDescent="0.2">
      <c r="O27" s="34"/>
    </row>
    <row r="28" spans="1:30" x14ac:dyDescent="0.2">
      <c r="A28" s="71" t="s">
        <v>55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</row>
    <row r="29" spans="1:30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</row>
    <row r="30" spans="1:30" ht="15" x14ac:dyDescent="0.25">
      <c r="A30" s="9"/>
      <c r="B30" s="9"/>
      <c r="C30" s="9"/>
      <c r="D30" s="9"/>
      <c r="E30" s="9"/>
      <c r="F30" s="9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/>
    </row>
    <row r="31" spans="1:30" ht="15" x14ac:dyDescent="0.25">
      <c r="A31" s="73"/>
      <c r="B31" s="74"/>
      <c r="C31" s="74"/>
      <c r="D31" s="74"/>
      <c r="E31" s="1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15" x14ac:dyDescent="0.25">
      <c r="A32" s="75" t="s">
        <v>56</v>
      </c>
      <c r="B32" s="76"/>
      <c r="C32" s="76"/>
      <c r="D32" s="76"/>
      <c r="E32" s="12"/>
      <c r="F32" s="13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ht="15" x14ac:dyDescent="0.25">
      <c r="A33" s="60" t="s">
        <v>15</v>
      </c>
      <c r="B33" s="61"/>
      <c r="C33" s="61"/>
      <c r="D33" s="61"/>
      <c r="E33" s="14"/>
      <c r="F33" s="1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ht="15" x14ac:dyDescent="0.25">
      <c r="A34" s="62" t="s">
        <v>57</v>
      </c>
      <c r="B34" s="63"/>
      <c r="C34" s="63"/>
      <c r="D34" s="63"/>
      <c r="E34" s="15"/>
      <c r="F34" s="13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ht="15.75" x14ac:dyDescent="0.25">
      <c r="A35" s="64" t="s">
        <v>16</v>
      </c>
      <c r="B35" s="65"/>
      <c r="C35" s="65"/>
      <c r="D35" s="65"/>
      <c r="E35" s="16"/>
      <c r="F35" s="1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/>
      <c r="AB35"/>
      <c r="AC35"/>
      <c r="AD35"/>
    </row>
    <row r="36" spans="1:30" ht="15.75" x14ac:dyDescent="0.25">
      <c r="A36" s="19"/>
      <c r="B36" s="19"/>
      <c r="C36" s="19"/>
      <c r="D36" s="19"/>
      <c r="E36" s="16"/>
      <c r="F36" s="17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/>
      <c r="AB36"/>
      <c r="AC36"/>
      <c r="AD36"/>
    </row>
    <row r="37" spans="1:30" ht="12.75" customHeight="1" x14ac:dyDescent="0.25">
      <c r="A37" s="66" t="s">
        <v>17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18"/>
      <c r="S37" s="18"/>
      <c r="T37" s="18"/>
      <c r="U37" s="18"/>
      <c r="V37" s="18"/>
      <c r="W37" s="18"/>
      <c r="X37" s="18"/>
      <c r="Y37" s="18"/>
      <c r="Z37" s="18"/>
      <c r="AA37"/>
      <c r="AB37"/>
      <c r="AC37"/>
      <c r="AD37"/>
    </row>
    <row r="38" spans="1:30" x14ac:dyDescent="0.2">
      <c r="A38" s="2" t="s">
        <v>18</v>
      </c>
    </row>
  </sheetData>
  <mergeCells count="20">
    <mergeCell ref="A33:D33"/>
    <mergeCell ref="A34:D34"/>
    <mergeCell ref="A35:D35"/>
    <mergeCell ref="A37:Q37"/>
    <mergeCell ref="A3:A4"/>
    <mergeCell ref="B3:B4"/>
    <mergeCell ref="C3:C4"/>
    <mergeCell ref="D3:D4"/>
    <mergeCell ref="E3:E4"/>
    <mergeCell ref="A26:O26"/>
    <mergeCell ref="A28:AD28"/>
    <mergeCell ref="A29:AD29"/>
    <mergeCell ref="A31:D31"/>
    <mergeCell ref="A32:D32"/>
    <mergeCell ref="A2:L2"/>
    <mergeCell ref="F3:H3"/>
    <mergeCell ref="I3:K3"/>
    <mergeCell ref="L3:O3"/>
    <mergeCell ref="A25:N25"/>
    <mergeCell ref="M1:O2"/>
  </mergeCells>
  <pageMargins left="0.70866141732283505" right="0.70866141732283505" top="0.74803149606299202" bottom="0.74803149606299202" header="0.31496062992126" footer="0.31496062992126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спецодежда</vt:lpstr>
      <vt:lpstr>спецодежда!focus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MSI</cp:lastModifiedBy>
  <dcterms:created xsi:type="dcterms:W3CDTF">2025-03-10T07:41:00Z</dcterms:created>
  <dcterms:modified xsi:type="dcterms:W3CDTF">2025-08-21T07:37:44Z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C2325F37EE4642619C3EB01630A06DFC_12</vt:lpwstr>
  </property>
  <property fmtid="{D5CDD505-2E9C-101B-9397-08002B2CF9AE}" pid="3" name="KSOProductBuildVer">
    <vt:lpwstr>1049-12.2.0.21179</vt:lpwstr>
  </property>
</Properties>
</file>