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0" windowWidth="19200" windowHeight="11160"/>
  </bookViews>
  <sheets>
    <sheet name="Лист1" sheetId="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" i="9" l="1"/>
  <c r="M13" i="9"/>
  <c r="O13" i="9" s="1"/>
  <c r="P13" i="9" s="1"/>
  <c r="L13" i="9"/>
  <c r="N12" i="9"/>
  <c r="M12" i="9"/>
  <c r="O12" i="9" s="1"/>
  <c r="P12" i="9" s="1"/>
  <c r="L12" i="9"/>
  <c r="P14" i="9" l="1"/>
  <c r="K24" i="9" s="1"/>
</calcChain>
</file>

<file path=xl/sharedStrings.xml><?xml version="1.0" encoding="utf-8"?>
<sst xmlns="http://schemas.openxmlformats.org/spreadsheetml/2006/main" count="38" uniqueCount="38">
  <si>
    <t>Коэффициент вариации не превышает 33%, что свидетельствует об однородности совокупности значений</t>
  </si>
  <si>
    <t>Средняя арифметическая цена за единицу товара, руб.  &lt;ц&gt;</t>
  </si>
  <si>
    <t>Расчет НМЦД по формуле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</si>
  <si>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 xml:space="preserve">Коэффициент вариации цен V (%) </t>
  </si>
  <si>
    <t>Однородность совокупности значений цен, используемых в расчете НМЦД</t>
  </si>
  <si>
    <t>Итого (руб.)</t>
  </si>
  <si>
    <t>ИТОГО</t>
  </si>
  <si>
    <t>Ед. изм.</t>
  </si>
  <si>
    <t xml:space="preserve">Цена за ед.изм.  (руб.)*  </t>
  </si>
  <si>
    <t>№ п/п</t>
  </si>
  <si>
    <t>Кол-во</t>
  </si>
  <si>
    <t xml:space="preserve">НМЦД определена методом сопоставимых рыночных цен (анализа рынка) </t>
  </si>
  <si>
    <t xml:space="preserve">  Начальная (максимальная) цена договора определяется методом сопоставимых рыночных цен (анализа рынка) по формуле в соответствии с пунктом 14 Приложения № 2 к Типовому положению о закупках товаров, работ, услуг отдельными видами юридических лиц, утвержденного приказом Департамента от 27.12.2019 № 198-ОД, и соответствующим пунктом положения о закупке товаров, работ, услуг заказчиков.
   В целях определения однородности совокупности значений выявленных цен, используемых в расчете начальной (максимальной) цены договора, заказчиком определяется коэффициент вариации в соответствии с пунктом 13 Приложения № 2 к Типовому положению о закупках товаров, работ, услуг отдельными видами юридических лиц, утвержденному приказом Департамента от 27.12.2019 № 198-ОД, и соответствующим пунктом положения о закупке товаров, работ, услуг заказчиков.</t>
  </si>
  <si>
    <r>
      <t xml:space="preserve">1. При обосновании начальной (максимальной) цены договора, цены договора, заключаемого с единственным поставщиком (подрядчиком, исполнителем), цены единицы товара, работы, услуги  (далее – начальная (максимальная) цена договора) заказчиком использовалась информация о рыночных ценах: </t>
    </r>
    <r>
      <rPr>
        <u/>
        <sz val="10"/>
        <color indexed="8"/>
        <rFont val="Times New Roman"/>
        <family val="1"/>
        <charset val="204"/>
      </rPr>
      <t>идентичного товара, работы, услуги, планируемого к закупке</t>
    </r>
    <r>
      <rPr>
        <sz val="10"/>
        <color indexed="8"/>
        <rFont val="Times New Roman"/>
        <family val="2"/>
        <charset val="204"/>
      </rPr>
      <t xml:space="preserve"> / однородного товара, работы, услуги, планируемого к закупке.  
2. С целью получения ценовой информации в отношении товара, работы, услуги для определения начальной (максимальной) цены договора заказчик осуществил следующие процедуры</t>
    </r>
    <r>
      <rPr>
        <sz val="10"/>
        <rFont val="Times New Roman"/>
        <family val="1"/>
        <charset val="204"/>
      </rPr>
      <t>:  1) Направлены запросы коммерческих предложений.2) размещен запрос о предоставлении ценовой информации в Региональной информационной системе.3) осуществлен поиск ценовой информации в ЕИС в реестре договоров и реестре контрактов.</t>
    </r>
    <r>
      <rPr>
        <sz val="10"/>
        <color indexed="8"/>
        <rFont val="Times New Roman"/>
        <family val="2"/>
        <charset val="204"/>
      </rPr>
      <t xml:space="preserve">
</t>
    </r>
  </si>
  <si>
    <t>Расчет начальной (максимальной) цены договора произведен  методом сопоставимых рыночных цен в соответствии с  п. 1 Приложения № 2 к Положению о закупках товаров, работ, услуг.</t>
  </si>
  <si>
    <t>Решение Заказчика о начальной (максимальной) цене договора -Расчет НМЦД сделан по средней цене</t>
  </si>
  <si>
    <t>Предмет закупки</t>
  </si>
  <si>
    <t>Экономист</t>
  </si>
  <si>
    <t>О.С.Шибаева</t>
  </si>
  <si>
    <t xml:space="preserve">Часть V  «Обоснование начальной (максимальной) цены договора , начальных цен единиц товара, работы, услуги» </t>
  </si>
  <si>
    <t>Утверждаю:</t>
  </si>
  <si>
    <t>Главный врач ГАМУ СО "ОСЦМР"Санаторий Руш"</t>
  </si>
  <si>
    <t>Код по ОКВЭД  2</t>
  </si>
  <si>
    <t>Код по ОКДП  2</t>
  </si>
  <si>
    <t>Ценовые предложения</t>
  </si>
  <si>
    <t>Сыр «Голландский» в.с, жирн.45%</t>
  </si>
  <si>
    <t>10.51.40.121</t>
  </si>
  <si>
    <t>10.51.30.111</t>
  </si>
  <si>
    <t>Масло сливочное в.с., жирность 72,5% пачка 0,18 -0,2 кг</t>
  </si>
  <si>
    <t>кг</t>
  </si>
  <si>
    <t>шт</t>
  </si>
  <si>
    <t>______________ А.Ю.Мосалев</t>
  </si>
  <si>
    <t>КП1,2</t>
  </si>
  <si>
    <t>Контракт в ЕИС №№ 2661700609925000005, КП3</t>
  </si>
  <si>
    <t>Контрактв ЕИС № 1661700663825000073, КП4</t>
  </si>
  <si>
    <t>Зам. главного врача по экономическим вопросам</t>
  </si>
  <si>
    <t>______________ Л.А.Мартынова</t>
  </si>
  <si>
    <t>Дата подготовки обоснования НМЦД - 10.09.2025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</si>
</sst>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0"/>
      <name val="Liberation Serif"/>
      <family val="1"/>
      <charset val="204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sz val="10"/>
      <color indexed="8"/>
      <name val="Liberation Serif"/>
      <family val="1"/>
      <charset val="204"/>
    </font>
    <font>
      <sz val="10"/>
      <color rgb="FFFF000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sz val="8"/>
      <color theme="1"/>
      <name val="Liberation Serif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u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164" fontId="4" fillId="0" borderId="0" applyFont="0" applyFill="0" applyBorder="0" applyAlignment="0" applyProtection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0">
    <xf numFmtId="0" fontId="0" fillId="0" borderId="0" xfId="0"/>
    <xf numFmtId="0" fontId="7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9" fillId="0" borderId="0" xfId="0" applyFont="1"/>
    <xf numFmtId="4" fontId="9" fillId="0" borderId="0" xfId="0" applyNumberFormat="1" applyFont="1"/>
    <xf numFmtId="14" fontId="10" fillId="0" borderId="0" xfId="0" applyNumberFormat="1" applyFont="1"/>
    <xf numFmtId="0" fontId="15" fillId="0" borderId="1" xfId="0" applyFont="1" applyBorder="1" applyAlignment="1">
      <alignment horizontal="center" vertical="top" wrapText="1"/>
    </xf>
    <xf numFmtId="0" fontId="15" fillId="0" borderId="0" xfId="0" applyFont="1"/>
    <xf numFmtId="0" fontId="6" fillId="2" borderId="5" xfId="0" applyFont="1" applyFill="1" applyBorder="1" applyAlignment="1">
      <alignment vertical="top"/>
    </xf>
    <xf numFmtId="4" fontId="15" fillId="0" borderId="1" xfId="0" applyNumberFormat="1" applyFont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0" fontId="1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/>
    <xf numFmtId="0" fontId="6" fillId="2" borderId="6" xfId="0" applyFont="1" applyFill="1" applyBorder="1" applyAlignment="1">
      <alignment vertical="top"/>
    </xf>
    <xf numFmtId="0" fontId="1" fillId="0" borderId="0" xfId="9"/>
    <xf numFmtId="0" fontId="19" fillId="0" borderId="0" xfId="9" applyFont="1" applyAlignment="1">
      <alignment horizontal="center" vertical="top"/>
    </xf>
    <xf numFmtId="4" fontId="19" fillId="0" borderId="0" xfId="9" applyNumberFormat="1" applyFont="1"/>
    <xf numFmtId="4" fontId="19" fillId="0" borderId="0" xfId="9" applyNumberFormat="1" applyFont="1" applyFill="1"/>
    <xf numFmtId="0" fontId="18" fillId="0" borderId="0" xfId="9" applyFont="1" applyBorder="1" applyAlignment="1">
      <alignment horizontal="center" vertical="top" wrapText="1"/>
    </xf>
    <xf numFmtId="0" fontId="1" fillId="0" borderId="0" xfId="9" applyAlignment="1">
      <alignment vertical="center" wrapText="1"/>
    </xf>
    <xf numFmtId="0" fontId="6" fillId="0" borderId="0" xfId="0" applyFont="1"/>
    <xf numFmtId="164" fontId="26" fillId="0" borderId="1" xfId="2" applyFont="1" applyBorder="1"/>
    <xf numFmtId="164" fontId="20" fillId="0" borderId="0" xfId="9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18" fillId="0" borderId="1" xfId="2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49" fontId="19" fillId="0" borderId="1" xfId="11" applyNumberFormat="1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 applyProtection="1">
      <alignment vertical="center" wrapText="1"/>
    </xf>
    <xf numFmtId="0" fontId="17" fillId="0" borderId="7" xfId="0" applyFont="1" applyBorder="1" applyAlignment="1" applyProtection="1">
      <alignment horizontal="center" vertical="center"/>
    </xf>
    <xf numFmtId="164" fontId="27" fillId="3" borderId="0" xfId="9" applyNumberFormat="1" applyFont="1" applyFill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/>
    </xf>
    <xf numFmtId="3" fontId="17" fillId="0" borderId="7" xfId="0" applyNumberFormat="1" applyFont="1" applyFill="1" applyBorder="1" applyAlignment="1" applyProtection="1">
      <alignment horizontal="center" vertical="center"/>
    </xf>
    <xf numFmtId="0" fontId="19" fillId="0" borderId="0" xfId="9" applyFont="1" applyAlignment="1">
      <alignment horizontal="left"/>
    </xf>
    <xf numFmtId="0" fontId="19" fillId="0" borderId="0" xfId="9" applyFont="1" applyAlignment="1">
      <alignment horizontal="center" vertical="center" wrapText="1"/>
    </xf>
    <xf numFmtId="0" fontId="19" fillId="0" borderId="0" xfId="9" applyFont="1" applyFill="1" applyBorder="1" applyAlignment="1">
      <alignment horizontal="left" wrapText="1"/>
    </xf>
    <xf numFmtId="4" fontId="9" fillId="0" borderId="0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" fontId="19" fillId="0" borderId="1" xfId="9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right"/>
    </xf>
    <xf numFmtId="0" fontId="17" fillId="0" borderId="2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6" fillId="2" borderId="5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1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 wrapText="1"/>
    </xf>
    <xf numFmtId="0" fontId="25" fillId="0" borderId="0" xfId="9" applyFont="1" applyFill="1" applyBorder="1" applyAlignment="1">
      <alignment horizontal="left" vertical="center" wrapText="1"/>
    </xf>
    <xf numFmtId="0" fontId="24" fillId="0" borderId="0" xfId="1" applyFont="1" applyBorder="1" applyAlignment="1">
      <alignment horizontal="left" vertical="center" wrapText="1"/>
    </xf>
    <xf numFmtId="0" fontId="19" fillId="0" borderId="0" xfId="9" applyFont="1" applyFill="1" applyBorder="1" applyAlignment="1">
      <alignment horizontal="left" vertical="top" wrapText="1"/>
    </xf>
    <xf numFmtId="0" fontId="19" fillId="0" borderId="0" xfId="9" applyFont="1" applyFill="1" applyBorder="1" applyAlignment="1">
      <alignment horizontal="left" wrapText="1"/>
    </xf>
    <xf numFmtId="0" fontId="19" fillId="0" borderId="0" xfId="9" applyFont="1" applyAlignment="1">
      <alignment horizontal="center" vertical="center" wrapText="1"/>
    </xf>
    <xf numFmtId="4" fontId="20" fillId="0" borderId="0" xfId="9" applyNumberFormat="1" applyFont="1" applyFill="1" applyAlignment="1">
      <alignment horizontal="center" vertical="center" wrapText="1"/>
    </xf>
  </cellXfs>
  <cellStyles count="12">
    <cellStyle name="Гиперссылка 2" xfId="10"/>
    <cellStyle name="Обычный" xfId="0" builtinId="0"/>
    <cellStyle name="Обычный 2" xfId="1"/>
    <cellStyle name="Обычный 3" xfId="5"/>
    <cellStyle name="Обычный 3 2" xfId="6"/>
    <cellStyle name="Обычный 4" xfId="3"/>
    <cellStyle name="Обычный 5" xfId="4"/>
    <cellStyle name="Обычный 5 2" xfId="8"/>
    <cellStyle name="Обычный 6" xfId="7"/>
    <cellStyle name="Обычный 7" xfId="9"/>
    <cellStyle name="Обычный_Лист1" xfId="11"/>
    <cellStyle name="Финансовый" xfId="2" builtinId="3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9</xdr:row>
      <xdr:rowOff>771525</xdr:rowOff>
    </xdr:from>
    <xdr:to>
      <xdr:col>12</xdr:col>
      <xdr:colOff>0</xdr:colOff>
      <xdr:row>9</xdr:row>
      <xdr:rowOff>1095375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24825" y="2295525"/>
          <a:ext cx="9144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8</xdr:row>
      <xdr:rowOff>495300</xdr:rowOff>
    </xdr:from>
    <xdr:to>
      <xdr:col>14</xdr:col>
      <xdr:colOff>0</xdr:colOff>
      <xdr:row>8</xdr:row>
      <xdr:rowOff>495300</xdr:rowOff>
    </xdr:to>
    <xdr:pic>
      <xdr:nvPicPr>
        <xdr:cNvPr id="3" name="Picture 5">
          <a:extLst>
            <a:ext uri="{FF2B5EF4-FFF2-40B4-BE49-F238E27FC236}">
              <a16:creationId xmlns=""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77450" y="1524000"/>
          <a:ext cx="1066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438150</xdr:colOff>
      <xdr:row>8</xdr:row>
      <xdr:rowOff>495300</xdr:rowOff>
    </xdr:from>
    <xdr:to>
      <xdr:col>13</xdr:col>
      <xdr:colOff>590550</xdr:colOff>
      <xdr:row>8</xdr:row>
      <xdr:rowOff>495300</xdr:rowOff>
    </xdr:to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267950" y="152400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104775</xdr:colOff>
      <xdr:row>9</xdr:row>
      <xdr:rowOff>1828800</xdr:rowOff>
    </xdr:from>
    <xdr:ext cx="1266825" cy="457200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934575" y="3352800"/>
          <a:ext cx="1266825" cy="4572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ru-RU"/>
        </a:p>
      </xdr:txBody>
    </xdr:sp>
    <xdr:clientData/>
  </xdr:oneCellAnchor>
  <xdr:twoCellAnchor>
    <xdr:from>
      <xdr:col>13</xdr:col>
      <xdr:colOff>74084</xdr:colOff>
      <xdr:row>9</xdr:row>
      <xdr:rowOff>1882775</xdr:rowOff>
    </xdr:from>
    <xdr:to>
      <xdr:col>13</xdr:col>
      <xdr:colOff>1248833</xdr:colOff>
      <xdr:row>9</xdr:row>
      <xdr:rowOff>2168525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3884" y="3406775"/>
          <a:ext cx="1174749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13</xdr:col>
      <xdr:colOff>247650</xdr:colOff>
      <xdr:row>9</xdr:row>
      <xdr:rowOff>2009775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07745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twoCellAnchor>
    <xdr:from>
      <xdr:col>13</xdr:col>
      <xdr:colOff>152400</xdr:colOff>
      <xdr:row>9</xdr:row>
      <xdr:rowOff>1719791</xdr:rowOff>
    </xdr:from>
    <xdr:to>
      <xdr:col>13</xdr:col>
      <xdr:colOff>304800</xdr:colOff>
      <xdr:row>9</xdr:row>
      <xdr:rowOff>1957916</xdr:rowOff>
    </xdr:to>
    <xdr:pic>
      <xdr:nvPicPr>
        <xdr:cNvPr id="8" name="Picture 6">
          <a:extLst>
            <a:ext uri="{FF2B5EF4-FFF2-40B4-BE49-F238E27FC236}">
              <a16:creationId xmlns=""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82200" y="3243791"/>
          <a:ext cx="1524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topLeftCell="A5" zoomScaleNormal="100" workbookViewId="0">
      <selection activeCell="B17" sqref="B17:Q17"/>
    </sheetView>
  </sheetViews>
  <sheetFormatPr defaultRowHeight="12.75"/>
  <cols>
    <col min="1" max="1" width="5.42578125" style="28" customWidth="1"/>
    <col min="2" max="2" width="13.7109375" style="28" customWidth="1"/>
    <col min="3" max="3" width="12.85546875" style="28" customWidth="1"/>
    <col min="4" max="6" width="11.42578125" style="28" customWidth="1"/>
    <col min="7" max="7" width="7.42578125" style="28" customWidth="1"/>
    <col min="8" max="8" width="8.5703125" style="28" customWidth="1"/>
    <col min="9" max="10" width="12.5703125" style="28" customWidth="1"/>
    <col min="11" max="11" width="13.5703125" style="28" customWidth="1"/>
    <col min="12" max="12" width="14.5703125" style="28" customWidth="1"/>
    <col min="13" max="13" width="11.85546875" style="28" customWidth="1"/>
    <col min="14" max="14" width="19.7109375" style="28" customWidth="1"/>
    <col min="15" max="15" width="11.42578125" style="28" customWidth="1"/>
    <col min="16" max="16" width="16.7109375" style="28" customWidth="1"/>
    <col min="17" max="16384" width="9.140625" style="28"/>
  </cols>
  <sheetData>
    <row r="1" spans="1:16" s="34" customFormat="1" ht="15.75">
      <c r="B1" s="35"/>
      <c r="C1" s="36"/>
      <c r="D1" s="35"/>
      <c r="E1" s="35"/>
      <c r="F1" s="35"/>
      <c r="G1" s="35"/>
      <c r="H1" s="35"/>
      <c r="I1" s="35"/>
      <c r="J1" s="37"/>
      <c r="K1" s="37"/>
      <c r="L1" s="37"/>
      <c r="M1" s="35"/>
      <c r="N1" s="35"/>
      <c r="O1" s="35"/>
      <c r="P1" s="38" t="s">
        <v>20</v>
      </c>
    </row>
    <row r="2" spans="1:16" s="34" customFormat="1" ht="15.75">
      <c r="B2" s="35"/>
      <c r="C2" s="36"/>
      <c r="D2" s="35"/>
      <c r="E2" s="35"/>
      <c r="F2" s="35"/>
      <c r="G2" s="35"/>
      <c r="H2" s="35"/>
      <c r="I2" s="35"/>
      <c r="J2" s="37"/>
      <c r="K2" s="37"/>
      <c r="L2" s="37"/>
      <c r="M2" s="35"/>
      <c r="N2" s="35"/>
      <c r="O2" s="35"/>
      <c r="P2" s="38" t="s">
        <v>21</v>
      </c>
    </row>
    <row r="3" spans="1:16" s="34" customFormat="1" ht="15.75">
      <c r="B3" s="35"/>
      <c r="C3" s="36"/>
      <c r="D3" s="35"/>
      <c r="E3" s="35"/>
      <c r="F3" s="35"/>
      <c r="G3" s="35"/>
      <c r="H3" s="35"/>
      <c r="I3" s="35"/>
      <c r="J3" s="37"/>
      <c r="K3" s="37"/>
      <c r="L3" s="37"/>
      <c r="M3" s="35"/>
      <c r="N3" s="35"/>
      <c r="O3" s="35"/>
      <c r="P3" s="38"/>
    </row>
    <row r="4" spans="1:16" s="34" customFormat="1" ht="15.75">
      <c r="B4" s="35"/>
      <c r="C4" s="36"/>
      <c r="D4" s="35"/>
      <c r="E4" s="35"/>
      <c r="F4" s="35"/>
      <c r="G4" s="35"/>
      <c r="H4" s="35"/>
      <c r="I4" s="35"/>
      <c r="J4" s="37"/>
      <c r="K4" s="37"/>
      <c r="L4" s="37"/>
      <c r="M4" s="35"/>
      <c r="N4" s="35"/>
      <c r="O4" s="35"/>
      <c r="P4" s="38" t="s">
        <v>31</v>
      </c>
    </row>
    <row r="5" spans="1:16" s="34" customFormat="1" ht="15.75">
      <c r="B5" s="35"/>
      <c r="C5" s="36"/>
      <c r="D5" s="35"/>
      <c r="E5" s="35"/>
      <c r="F5" s="35"/>
      <c r="G5" s="35"/>
      <c r="H5" s="35"/>
      <c r="I5" s="35"/>
      <c r="J5" s="37"/>
      <c r="K5" s="37"/>
      <c r="L5" s="37"/>
      <c r="M5" s="35"/>
      <c r="N5" s="35"/>
      <c r="O5" s="35"/>
      <c r="P5" s="52" t="s">
        <v>35</v>
      </c>
    </row>
    <row r="6" spans="1:16" s="34" customFormat="1" ht="15.75">
      <c r="B6" s="35"/>
      <c r="C6" s="36"/>
      <c r="D6" s="35"/>
      <c r="E6" s="35"/>
      <c r="F6" s="35"/>
      <c r="G6" s="35"/>
      <c r="H6" s="35"/>
      <c r="I6" s="35"/>
      <c r="J6" s="37"/>
      <c r="K6" s="37"/>
      <c r="L6" s="37"/>
      <c r="M6" s="35"/>
      <c r="N6" s="35"/>
      <c r="O6" s="35"/>
      <c r="P6" s="38"/>
    </row>
    <row r="7" spans="1:16" s="34" customFormat="1" ht="15.75">
      <c r="B7" s="35"/>
      <c r="C7" s="36"/>
      <c r="D7" s="35"/>
      <c r="E7" s="35"/>
      <c r="F7" s="35"/>
      <c r="G7" s="35"/>
      <c r="H7" s="35"/>
      <c r="I7" s="35"/>
      <c r="J7" s="37"/>
      <c r="K7" s="37"/>
      <c r="L7" s="37"/>
      <c r="M7" s="35"/>
      <c r="N7" s="35"/>
      <c r="O7" s="35"/>
      <c r="P7" s="38" t="s">
        <v>36</v>
      </c>
    </row>
    <row r="8" spans="1:16" ht="18" customHeight="1">
      <c r="B8" s="1"/>
      <c r="C8" s="1"/>
      <c r="D8" s="53" t="s">
        <v>19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</row>
    <row r="9" spans="1:16" ht="39" customHeight="1">
      <c r="A9" s="54" t="s">
        <v>9</v>
      </c>
      <c r="B9" s="55" t="s">
        <v>16</v>
      </c>
      <c r="C9" s="55"/>
      <c r="D9" s="55"/>
      <c r="E9" s="56" t="s">
        <v>22</v>
      </c>
      <c r="F9" s="56" t="s">
        <v>23</v>
      </c>
      <c r="G9" s="55" t="s">
        <v>7</v>
      </c>
      <c r="H9" s="55" t="s">
        <v>10</v>
      </c>
      <c r="I9" s="58" t="s">
        <v>24</v>
      </c>
      <c r="J9" s="58"/>
      <c r="K9" s="58"/>
      <c r="L9" s="55" t="s">
        <v>4</v>
      </c>
      <c r="M9" s="55"/>
      <c r="N9" s="59" t="s">
        <v>11</v>
      </c>
      <c r="O9" s="59"/>
      <c r="P9" s="59"/>
    </row>
    <row r="10" spans="1:16" s="9" customFormat="1" ht="173.25" customHeight="1">
      <c r="A10" s="54"/>
      <c r="B10" s="55"/>
      <c r="C10" s="55"/>
      <c r="D10" s="55"/>
      <c r="E10" s="57"/>
      <c r="F10" s="57"/>
      <c r="G10" s="55"/>
      <c r="H10" s="55"/>
      <c r="I10" s="44" t="s">
        <v>32</v>
      </c>
      <c r="J10" s="44" t="s">
        <v>33</v>
      </c>
      <c r="K10" s="11" t="s">
        <v>34</v>
      </c>
      <c r="L10" s="8" t="s">
        <v>3</v>
      </c>
      <c r="M10" s="8" t="s">
        <v>1</v>
      </c>
      <c r="N10" s="8" t="s">
        <v>2</v>
      </c>
      <c r="O10" s="11" t="s">
        <v>8</v>
      </c>
      <c r="P10" s="11" t="s">
        <v>5</v>
      </c>
    </row>
    <row r="11" spans="1:16" ht="15">
      <c r="A11" s="19">
        <v>1</v>
      </c>
      <c r="B11" s="60">
        <v>2</v>
      </c>
      <c r="C11" s="61"/>
      <c r="D11" s="62"/>
      <c r="E11" s="51">
        <v>3</v>
      </c>
      <c r="F11" s="51">
        <v>4</v>
      </c>
      <c r="G11" s="2">
        <v>5</v>
      </c>
      <c r="H11" s="2">
        <v>6</v>
      </c>
      <c r="I11" s="3">
        <v>7</v>
      </c>
      <c r="J11" s="3">
        <v>8</v>
      </c>
      <c r="K11" s="3">
        <v>9</v>
      </c>
      <c r="L11" s="3">
        <v>10</v>
      </c>
      <c r="M11" s="3">
        <v>11</v>
      </c>
      <c r="N11" s="3">
        <v>12</v>
      </c>
      <c r="O11" s="3">
        <v>13</v>
      </c>
      <c r="P11" s="3">
        <v>14</v>
      </c>
    </row>
    <row r="12" spans="1:16" s="32" customFormat="1" ht="31.5" customHeight="1">
      <c r="A12" s="31">
        <v>1</v>
      </c>
      <c r="B12" s="63" t="s">
        <v>25</v>
      </c>
      <c r="C12" s="64"/>
      <c r="D12" s="65"/>
      <c r="E12" s="39"/>
      <c r="F12" s="41" t="s">
        <v>26</v>
      </c>
      <c r="G12" s="42" t="s">
        <v>29</v>
      </c>
      <c r="H12" s="45">
        <v>500</v>
      </c>
      <c r="I12" s="40">
        <v>800</v>
      </c>
      <c r="J12" s="40">
        <v>720</v>
      </c>
      <c r="K12" s="40">
        <v>610.70000000000005</v>
      </c>
      <c r="L12" s="13">
        <f>STDEVA(I12:K12)/(SUM(I12:K12)/COUNTIF(I12:K12,"&gt;0"))</f>
        <v>0.13379711581101464</v>
      </c>
      <c r="M12" s="12">
        <f>ROUND(AVERAGE(I12:K12),2)</f>
        <v>710.23</v>
      </c>
      <c r="N12" s="12">
        <f>((H12/3)*(SUM(I12:K12)))</f>
        <v>355116.66666666663</v>
      </c>
      <c r="O12" s="12">
        <f>M12</f>
        <v>710.23</v>
      </c>
      <c r="P12" s="33">
        <f>H12*O12</f>
        <v>355115</v>
      </c>
    </row>
    <row r="13" spans="1:16" s="32" customFormat="1" ht="37.5" customHeight="1">
      <c r="A13" s="31">
        <v>2</v>
      </c>
      <c r="B13" s="63" t="s">
        <v>28</v>
      </c>
      <c r="C13" s="64"/>
      <c r="D13" s="65"/>
      <c r="E13" s="39"/>
      <c r="F13" s="41" t="s">
        <v>27</v>
      </c>
      <c r="G13" s="42" t="s">
        <v>30</v>
      </c>
      <c r="H13" s="46">
        <v>2500</v>
      </c>
      <c r="I13" s="40">
        <v>230</v>
      </c>
      <c r="J13" s="40">
        <v>190</v>
      </c>
      <c r="K13" s="40">
        <v>217</v>
      </c>
      <c r="L13" s="13">
        <f t="shared" ref="L13" si="0">STDEVA(I13:K13)/(SUM(I13:K13)/COUNTIF(I13:K13,"&gt;0"))</f>
        <v>9.6095359138479691E-2</v>
      </c>
      <c r="M13" s="12">
        <f t="shared" ref="M13" si="1">ROUND(AVERAGE(I13:K13),2)</f>
        <v>212.33</v>
      </c>
      <c r="N13" s="12">
        <f t="shared" ref="N13" si="2">((H13/3)*(SUM(I13:K13)))</f>
        <v>530833.33333333337</v>
      </c>
      <c r="O13" s="12">
        <f t="shared" ref="O13" si="3">M13</f>
        <v>212.33</v>
      </c>
      <c r="P13" s="33">
        <f t="shared" ref="P13" si="4">H13*O13</f>
        <v>530825</v>
      </c>
    </row>
    <row r="14" spans="1:16">
      <c r="A14" s="66" t="s">
        <v>6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8"/>
      <c r="P14" s="29">
        <f>SUM(P12:P13)</f>
        <v>885940</v>
      </c>
    </row>
    <row r="15" spans="1:16" s="4" customFormat="1" ht="33.75" hidden="1" customHeight="1">
      <c r="A15" s="20"/>
      <c r="B15" s="21"/>
      <c r="C15" s="10"/>
      <c r="D15" s="69"/>
      <c r="E15" s="70"/>
      <c r="F15" s="70"/>
      <c r="G15" s="71"/>
      <c r="H15" s="71"/>
      <c r="I15" s="71"/>
      <c r="J15" s="71"/>
      <c r="K15" s="71"/>
      <c r="L15" s="71"/>
      <c r="M15" s="71"/>
      <c r="N15" s="71"/>
    </row>
    <row r="16" spans="1:16" ht="14.25" customHeight="1">
      <c r="B16" s="5"/>
      <c r="C16" s="5"/>
      <c r="D16" s="5"/>
      <c r="E16" s="5"/>
      <c r="F16" s="5"/>
      <c r="G16" s="5"/>
      <c r="H16" s="5"/>
      <c r="I16" s="7"/>
      <c r="J16" s="7"/>
      <c r="K16" s="7"/>
      <c r="L16" s="6"/>
      <c r="M16" s="6"/>
      <c r="N16" s="6"/>
      <c r="O16" s="6"/>
      <c r="P16" s="6"/>
    </row>
    <row r="17" spans="1:18" ht="67.5" customHeight="1">
      <c r="A17" s="14"/>
      <c r="B17" s="74" t="s">
        <v>12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22"/>
    </row>
    <row r="18" spans="1:18" ht="30" customHeight="1">
      <c r="A18" s="14"/>
      <c r="B18" s="75" t="s">
        <v>13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22"/>
    </row>
    <row r="19" spans="1:18" ht="32.25" customHeight="1">
      <c r="A19" s="1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22"/>
    </row>
    <row r="20" spans="1:18" ht="15.75" customHeight="1">
      <c r="A20" s="1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22"/>
    </row>
    <row r="21" spans="1:18" ht="15">
      <c r="A21" s="14"/>
      <c r="B21" s="76" t="s">
        <v>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22"/>
    </row>
    <row r="22" spans="1:18" ht="24.75" customHeight="1">
      <c r="A22" s="14"/>
      <c r="B22" s="77" t="s">
        <v>14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22"/>
    </row>
    <row r="23" spans="1:18" ht="24.75" customHeight="1">
      <c r="A23" s="14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22"/>
    </row>
    <row r="24" spans="1:18" ht="30.75" customHeight="1">
      <c r="A24" s="14"/>
      <c r="B24" s="78" t="s">
        <v>15</v>
      </c>
      <c r="C24" s="78"/>
      <c r="D24" s="78"/>
      <c r="E24" s="78"/>
      <c r="F24" s="78"/>
      <c r="G24" s="78"/>
      <c r="H24" s="78"/>
      <c r="I24" s="30"/>
      <c r="J24" s="30"/>
      <c r="K24" s="43">
        <f>P14</f>
        <v>885940</v>
      </c>
      <c r="L24" s="27"/>
      <c r="M24" s="79"/>
      <c r="N24" s="79"/>
      <c r="O24" s="79"/>
      <c r="P24" s="79"/>
      <c r="Q24" s="79"/>
      <c r="R24" s="22"/>
    </row>
    <row r="25" spans="1:18" ht="15">
      <c r="A25" s="14"/>
      <c r="B25" s="48"/>
      <c r="C25" s="26"/>
      <c r="D25" s="48"/>
      <c r="E25" s="48"/>
      <c r="F25" s="48"/>
      <c r="G25" s="48"/>
      <c r="H25" s="48"/>
      <c r="I25" s="48"/>
      <c r="J25" s="48"/>
      <c r="K25" s="48"/>
      <c r="L25" s="27"/>
      <c r="M25" s="27"/>
      <c r="N25" s="27"/>
      <c r="O25" s="27"/>
      <c r="P25" s="27"/>
      <c r="Q25" s="27"/>
      <c r="R25" s="22"/>
    </row>
    <row r="26" spans="1:18">
      <c r="A26" s="14"/>
      <c r="B26" s="47" t="s">
        <v>37</v>
      </c>
      <c r="C26" s="47"/>
      <c r="D26" s="47"/>
      <c r="E26" s="47"/>
      <c r="F26" s="47"/>
      <c r="G26" s="47"/>
      <c r="H26" s="47"/>
      <c r="I26" s="25"/>
      <c r="J26" s="25"/>
      <c r="K26" s="25"/>
      <c r="L26" s="24"/>
      <c r="M26" s="24"/>
      <c r="N26" s="24"/>
      <c r="O26" s="24"/>
      <c r="P26" s="24"/>
      <c r="Q26" s="24"/>
      <c r="R26" s="23"/>
    </row>
    <row r="27" spans="1:18">
      <c r="A27" s="14"/>
      <c r="B27" s="16"/>
      <c r="C27" s="16"/>
      <c r="D27" s="17"/>
      <c r="E27" s="17"/>
      <c r="F27" s="17"/>
      <c r="G27" s="17"/>
      <c r="H27" s="18"/>
      <c r="I27" s="50"/>
      <c r="J27" s="50"/>
      <c r="K27" s="50"/>
      <c r="L27" s="15"/>
      <c r="M27" s="18"/>
      <c r="N27" s="18"/>
    </row>
    <row r="28" spans="1:18" ht="25.5" customHeight="1">
      <c r="A28" s="72" t="s">
        <v>17</v>
      </c>
      <c r="B28" s="72"/>
      <c r="C28" s="72"/>
      <c r="D28" s="72"/>
      <c r="E28" s="72"/>
      <c r="F28" s="72"/>
      <c r="G28" s="72"/>
      <c r="H28" s="72"/>
      <c r="I28" s="73" t="s">
        <v>18</v>
      </c>
      <c r="J28" s="73"/>
      <c r="K28" s="73"/>
      <c r="L28" s="15"/>
      <c r="M28" s="18"/>
      <c r="N28" s="18"/>
    </row>
    <row r="29" spans="1:18">
      <c r="A29" s="14"/>
      <c r="B29" s="18"/>
      <c r="C29" s="18"/>
      <c r="D29" s="18"/>
      <c r="E29" s="18"/>
      <c r="F29" s="18"/>
      <c r="G29" s="18"/>
      <c r="H29" s="18"/>
      <c r="I29" s="50"/>
      <c r="J29" s="50"/>
      <c r="K29" s="50"/>
      <c r="L29" s="18"/>
      <c r="M29" s="18"/>
      <c r="N29" s="18"/>
    </row>
    <row r="30" spans="1:18">
      <c r="A30" s="14"/>
      <c r="B30" s="18"/>
      <c r="C30" s="18"/>
      <c r="D30" s="18"/>
      <c r="E30" s="18"/>
      <c r="F30" s="18"/>
      <c r="G30" s="18"/>
      <c r="H30" s="18"/>
      <c r="I30" s="50"/>
      <c r="J30" s="50"/>
      <c r="K30" s="50"/>
      <c r="L30" s="18"/>
      <c r="M30" s="18"/>
      <c r="N30" s="18"/>
    </row>
    <row r="31" spans="1:18">
      <c r="A31" s="14"/>
      <c r="B31" s="18"/>
      <c r="C31" s="18"/>
      <c r="D31" s="18"/>
      <c r="E31" s="18"/>
      <c r="F31" s="18"/>
      <c r="G31" s="18"/>
      <c r="H31" s="18"/>
      <c r="I31" s="50"/>
      <c r="J31" s="50"/>
      <c r="K31" s="50"/>
      <c r="L31" s="18"/>
      <c r="M31" s="18"/>
      <c r="N31" s="18"/>
    </row>
    <row r="32" spans="1:18">
      <c r="A32" s="14"/>
      <c r="B32" s="18"/>
      <c r="C32" s="18"/>
      <c r="D32" s="18"/>
      <c r="E32" s="18"/>
      <c r="F32" s="18"/>
      <c r="G32" s="18"/>
      <c r="H32" s="18"/>
      <c r="I32" s="50"/>
      <c r="J32" s="50"/>
      <c r="K32" s="50"/>
      <c r="L32" s="18"/>
      <c r="M32" s="18"/>
      <c r="N32" s="18"/>
    </row>
    <row r="33" spans="1:14">
      <c r="A33" s="14"/>
      <c r="B33" s="18"/>
      <c r="C33" s="18"/>
      <c r="D33" s="18"/>
      <c r="E33" s="18"/>
      <c r="F33" s="18"/>
      <c r="G33" s="18"/>
      <c r="H33" s="18"/>
      <c r="I33" s="50"/>
      <c r="J33" s="50"/>
      <c r="K33" s="50"/>
      <c r="L33" s="18"/>
      <c r="M33" s="18"/>
      <c r="N33" s="18"/>
    </row>
    <row r="34" spans="1:14">
      <c r="A34" s="14"/>
      <c r="B34" s="18"/>
      <c r="C34" s="18"/>
      <c r="D34" s="18"/>
      <c r="E34" s="18"/>
      <c r="F34" s="18"/>
      <c r="G34" s="18"/>
      <c r="H34" s="18"/>
      <c r="I34" s="50"/>
      <c r="J34" s="50"/>
      <c r="K34" s="50"/>
      <c r="L34" s="18"/>
      <c r="M34" s="18"/>
      <c r="N34" s="18"/>
    </row>
    <row r="35" spans="1:1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</row>
    <row r="36" spans="1:1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</row>
  </sheetData>
  <mergeCells count="23">
    <mergeCell ref="A28:H28"/>
    <mergeCell ref="I28:K28"/>
    <mergeCell ref="B17:Q17"/>
    <mergeCell ref="B18:Q20"/>
    <mergeCell ref="B21:Q21"/>
    <mergeCell ref="B22:Q22"/>
    <mergeCell ref="B24:H24"/>
    <mergeCell ref="M24:Q24"/>
    <mergeCell ref="B11:D11"/>
    <mergeCell ref="B12:D12"/>
    <mergeCell ref="B13:D13"/>
    <mergeCell ref="A14:O14"/>
    <mergeCell ref="D15:N15"/>
    <mergeCell ref="D8:P8"/>
    <mergeCell ref="A9:A10"/>
    <mergeCell ref="B9:D10"/>
    <mergeCell ref="E9:E10"/>
    <mergeCell ref="F9:F10"/>
    <mergeCell ref="G9:G10"/>
    <mergeCell ref="H9:H10"/>
    <mergeCell ref="I9:K9"/>
    <mergeCell ref="L9:M9"/>
    <mergeCell ref="N9:P9"/>
  </mergeCells>
  <conditionalFormatting sqref="L12:L13">
    <cfRule type="cellIs" dxfId="1" priority="2" stopIfTrue="1" operator="greaterThan">
      <formula>0.33</formula>
    </cfRule>
  </conditionalFormatting>
  <conditionalFormatting sqref="L12:L13">
    <cfRule type="cellIs" dxfId="0" priority="1" stopIfTrue="1" operator="greaterThan">
      <formula>0.33</formula>
    </cfRule>
  </conditionalFormatting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днс</cp:lastModifiedBy>
  <cp:lastPrinted>2025-09-10T11:03:47Z</cp:lastPrinted>
  <dcterms:created xsi:type="dcterms:W3CDTF">1996-10-08T23:32:33Z</dcterms:created>
  <dcterms:modified xsi:type="dcterms:W3CDTF">2025-09-10T16:34:28Z</dcterms:modified>
</cp:coreProperties>
</file>