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Dizel\1. 2025\31. электрика на 1,5 млн\"/>
    </mc:Choice>
  </mc:AlternateContent>
  <bookViews>
    <workbookView xWindow="0" yWindow="0" windowWidth="20490" windowHeight="7155"/>
  </bookViews>
  <sheets>
    <sheet name="НМЦ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L6" i="1" s="1"/>
  <c r="M6" i="1" s="1"/>
  <c r="I7" i="1"/>
  <c r="L7" i="1" s="1"/>
  <c r="M7" i="1" s="1"/>
  <c r="I8" i="1"/>
  <c r="L8" i="1" s="1"/>
  <c r="M8" i="1" s="1"/>
  <c r="I9" i="1"/>
  <c r="J9" i="1" s="1"/>
  <c r="K9" i="1" s="1"/>
  <c r="I10" i="1"/>
  <c r="L10" i="1" s="1"/>
  <c r="M10" i="1" s="1"/>
  <c r="I11" i="1"/>
  <c r="L11" i="1" s="1"/>
  <c r="M11" i="1" s="1"/>
  <c r="I12" i="1"/>
  <c r="L12" i="1" s="1"/>
  <c r="M12" i="1" s="1"/>
  <c r="I13" i="1"/>
  <c r="J13" i="1" s="1"/>
  <c r="K13" i="1" s="1"/>
  <c r="I14" i="1"/>
  <c r="L14" i="1" s="1"/>
  <c r="M14" i="1" s="1"/>
  <c r="I15" i="1"/>
  <c r="L15" i="1" s="1"/>
  <c r="M15" i="1" s="1"/>
  <c r="I16" i="1"/>
  <c r="L16" i="1" s="1"/>
  <c r="M16" i="1" s="1"/>
  <c r="I17" i="1"/>
  <c r="J17" i="1" s="1"/>
  <c r="K17" i="1" s="1"/>
  <c r="I18" i="1"/>
  <c r="L18" i="1" s="1"/>
  <c r="M18" i="1" s="1"/>
  <c r="I19" i="1"/>
  <c r="L19" i="1" s="1"/>
  <c r="M19" i="1" s="1"/>
  <c r="I20" i="1"/>
  <c r="L20" i="1" s="1"/>
  <c r="M20" i="1" s="1"/>
  <c r="I21" i="1"/>
  <c r="J21" i="1" s="1"/>
  <c r="K21" i="1" s="1"/>
  <c r="I22" i="1"/>
  <c r="L22" i="1" s="1"/>
  <c r="M22" i="1" s="1"/>
  <c r="I23" i="1"/>
  <c r="L23" i="1" s="1"/>
  <c r="M23" i="1" s="1"/>
  <c r="I24" i="1"/>
  <c r="L24" i="1" s="1"/>
  <c r="M24" i="1" s="1"/>
  <c r="I25" i="1"/>
  <c r="L25" i="1" s="1"/>
  <c r="M25" i="1" s="1"/>
  <c r="I26" i="1"/>
  <c r="L26" i="1" s="1"/>
  <c r="M26" i="1" s="1"/>
  <c r="I27" i="1"/>
  <c r="L27" i="1" s="1"/>
  <c r="M27" i="1" s="1"/>
  <c r="I28" i="1"/>
  <c r="J28" i="1" s="1"/>
  <c r="K28" i="1" s="1"/>
  <c r="I29" i="1"/>
  <c r="L29" i="1" s="1"/>
  <c r="M29" i="1" s="1"/>
  <c r="I5" i="1"/>
  <c r="L5" i="1" s="1"/>
  <c r="M5" i="1" s="1"/>
  <c r="J8" i="1" l="1"/>
  <c r="K8" i="1" s="1"/>
  <c r="J7" i="1"/>
  <c r="K7" i="1" s="1"/>
  <c r="J27" i="1"/>
  <c r="K27" i="1" s="1"/>
  <c r="J26" i="1"/>
  <c r="K26" i="1" s="1"/>
  <c r="J23" i="1"/>
  <c r="K23" i="1" s="1"/>
  <c r="J19" i="1"/>
  <c r="K19" i="1" s="1"/>
  <c r="J15" i="1"/>
  <c r="K15" i="1" s="1"/>
  <c r="J12" i="1"/>
  <c r="K12" i="1" s="1"/>
  <c r="J11" i="1"/>
  <c r="K11" i="1" s="1"/>
  <c r="J16" i="1"/>
  <c r="K16" i="1" s="1"/>
  <c r="J20" i="1"/>
  <c r="K20" i="1" s="1"/>
  <c r="J5" i="1"/>
  <c r="K5" i="1" s="1"/>
  <c r="J29" i="1"/>
  <c r="K29" i="1" s="1"/>
  <c r="J25" i="1"/>
  <c r="K25" i="1" s="1"/>
  <c r="J18" i="1"/>
  <c r="K18" i="1" s="1"/>
  <c r="J14" i="1"/>
  <c r="K14" i="1" s="1"/>
  <c r="J10" i="1"/>
  <c r="K10" i="1" s="1"/>
  <c r="J6" i="1"/>
  <c r="K6" i="1" s="1"/>
  <c r="J22" i="1"/>
  <c r="K22" i="1" s="1"/>
  <c r="L28" i="1"/>
  <c r="M28" i="1" s="1"/>
  <c r="L21" i="1"/>
  <c r="M21" i="1" s="1"/>
  <c r="L17" i="1"/>
  <c r="M17" i="1" s="1"/>
  <c r="L13" i="1"/>
  <c r="M13" i="1" s="1"/>
  <c r="L9" i="1"/>
  <c r="M9" i="1" s="1"/>
  <c r="J24" i="1"/>
  <c r="K24" i="1" s="1"/>
  <c r="I32" i="1" l="1"/>
</calcChain>
</file>

<file path=xl/sharedStrings.xml><?xml version="1.0" encoding="utf-8"?>
<sst xmlns="http://schemas.openxmlformats.org/spreadsheetml/2006/main" count="96" uniqueCount="51">
  <si>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</si>
  <si>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</si>
  <si>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</si>
  <si>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</si>
  <si>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</si>
  <si>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</si>
  <si>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</si>
  <si>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</si>
  <si>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</si>
  <si>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</si>
  <si>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</si>
  <si>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</si>
  <si>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</si>
  <si>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</si>
  <si>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шт.</t>
  </si>
  <si>
    <t>рублей, с учетом НДС 20%</t>
  </si>
  <si>
    <t xml:space="preserve">Приложение 2 
</t>
  </si>
  <si>
    <t>Коммерческое предложение                       № 2</t>
  </si>
  <si>
    <t xml:space="preserve">Коммерческое предложение                       № 1 </t>
  </si>
  <si>
    <t>Коммерческое предложение № 3</t>
  </si>
  <si>
    <t>Согласно с описанием в Техническом задании</t>
  </si>
  <si>
    <t>м</t>
  </si>
  <si>
    <t xml:space="preserve">Счетчик 3-х фазный одно тарифный </t>
  </si>
  <si>
    <t>Счетчик однофазный</t>
  </si>
  <si>
    <t>Провод СИП- 2х16 ГОСТ</t>
  </si>
  <si>
    <t>Провод СИП-4 4х16 ГОСТ</t>
  </si>
  <si>
    <t>и</t>
  </si>
  <si>
    <t>Зажим анкерный 4х16 на 50 мм</t>
  </si>
  <si>
    <t xml:space="preserve">Зажим ответвительный прокалывающий  </t>
  </si>
  <si>
    <t>Зажим анкерный клиновый</t>
  </si>
  <si>
    <t xml:space="preserve">Зажим промежуточный </t>
  </si>
  <si>
    <t xml:space="preserve">Круг стальной 10 мм Ст. 3 </t>
  </si>
  <si>
    <t>Хомут х-24</t>
  </si>
  <si>
    <t xml:space="preserve">Труба стальная ВГП 20 мм </t>
  </si>
  <si>
    <t>Крюк универсальный</t>
  </si>
  <si>
    <t>Скрепа для ленты</t>
  </si>
  <si>
    <t xml:space="preserve">Лента бандажная F 20.7 </t>
  </si>
  <si>
    <t xml:space="preserve">Металический щит с окном </t>
  </si>
  <si>
    <t>Автоматический выключатель 1P 25А</t>
  </si>
  <si>
    <t xml:space="preserve">Автоматический выключатель 1P 32А </t>
  </si>
  <si>
    <t>Шина на DIN-рейку N нулевая 8отв 6х9мм</t>
  </si>
  <si>
    <t>Гвозди 100 мм</t>
  </si>
  <si>
    <t>кг</t>
  </si>
  <si>
    <t>Саморез 50х3,5 мм.</t>
  </si>
  <si>
    <t xml:space="preserve">Навесной замок «Аллюр» </t>
  </si>
  <si>
    <t xml:space="preserve">Набор отверток   </t>
  </si>
  <si>
    <t xml:space="preserve">Набор пассатижей   </t>
  </si>
  <si>
    <t xml:space="preserve">Набор комбинированных ключей  </t>
  </si>
  <si>
    <t xml:space="preserve">Набор торцевых головок </t>
  </si>
  <si>
    <t>Начально максимальная цена по договору составляет: 1776323.63 руб. (один миллион семьсот семьдесят шесть тысяч триста двадцать три рубля шестьдесят три копейки), в т.ч. НДС (20%) 296053.94 руб. (двести девяносто шесть тысяч пятьдесят три рубля девяносто четыре копейки)</t>
  </si>
  <si>
    <t>Обоснование начальной (максимальной) цены договора на поставку электротоваров для нужд ООО "Дизель"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</si>
</sst>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\ ##0.00_р_._-;\-* #\ ##0.00_р_._-;_-* &quot;-&quot;??_р_._-;_-@_-"/>
    <numFmt numFmtId="165" formatCode="#\ ##0.00#########"/>
    <numFmt numFmtId="166" formatCode="0.0000"/>
    <numFmt numFmtId="167" formatCode="#\ ##0.00"/>
    <numFmt numFmtId="168" formatCode="_-* #\ ##0.00\ _₽_-;\-* #\ ##0.00\ _₽_-;_-* &quot;-&quot;??\ _₽_-;_-@_-"/>
  </numFmts>
  <fonts count="16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165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6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vertical="center"/>
      <protection locked="0"/>
    </xf>
    <xf numFmtId="168" fontId="1" fillId="0" borderId="0" xfId="0" applyNumberFormat="1" applyFont="1"/>
    <xf numFmtId="165" fontId="10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 wrapText="1"/>
    </xf>
    <xf numFmtId="164" fontId="5" fillId="0" borderId="0" xfId="1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1325817</xdr:colOff>
      <xdr:row>3</xdr:row>
      <xdr:rowOff>1083559</xdr:rowOff>
    </xdr:from>
    <xdr:to>
      <xdr:col>9</xdr:col>
      <xdr:colOff>1129392</xdr:colOff>
      <xdr:row>3</xdr:row>
      <xdr:rowOff>1354711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891388" y="3151845"/>
          <a:ext cx="1245933" cy="271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8" zoomScale="70" zoomScaleNormal="70" workbookViewId="0">
      <selection activeCell="Q42" sqref="Q42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14.85546875" style="4" customWidth="1"/>
    <col min="4" max="4" width="8.42578125" style="49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1.5703125" style="4" customWidth="1"/>
    <col min="10" max="10" width="17.5703125" style="4" customWidth="1"/>
    <col min="11" max="11" width="14.85546875" style="5" customWidth="1"/>
    <col min="12" max="12" width="18" style="4" customWidth="1"/>
    <col min="13" max="13" width="21" style="4" customWidth="1"/>
    <col min="14" max="16384" width="9.140625" style="4"/>
  </cols>
  <sheetData>
    <row r="1" spans="1:13" s="1" customFormat="1" ht="30.75" customHeight="1" x14ac:dyDescent="0.2">
      <c r="B1" s="6"/>
      <c r="D1" s="44"/>
      <c r="I1" s="66" t="s">
        <v>16</v>
      </c>
      <c r="J1" s="66"/>
      <c r="K1" s="66"/>
      <c r="L1" s="66"/>
      <c r="M1" s="66"/>
    </row>
    <row r="2" spans="1:13" s="1" customFormat="1" ht="93" customHeight="1" x14ac:dyDescent="0.2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" customFormat="1" ht="39" customHeight="1" x14ac:dyDescent="0.2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8" t="s">
        <v>5</v>
      </c>
      <c r="G3" s="68"/>
      <c r="H3" s="68"/>
      <c r="I3" s="69" t="s">
        <v>6</v>
      </c>
      <c r="J3" s="69"/>
      <c r="K3" s="69"/>
      <c r="L3" s="70" t="s">
        <v>7</v>
      </c>
      <c r="M3" s="70"/>
    </row>
    <row r="4" spans="1:13" s="1" customFormat="1" ht="111" customHeight="1" x14ac:dyDescent="0.2">
      <c r="A4" s="60"/>
      <c r="B4" s="60"/>
      <c r="C4" s="60"/>
      <c r="D4" s="60"/>
      <c r="E4" s="60"/>
      <c r="F4" s="51" t="s">
        <v>18</v>
      </c>
      <c r="G4" s="51" t="s">
        <v>17</v>
      </c>
      <c r="H4" s="51" t="s">
        <v>19</v>
      </c>
      <c r="I4" s="52" t="s">
        <v>8</v>
      </c>
      <c r="J4" s="52" t="s">
        <v>9</v>
      </c>
      <c r="K4" s="51" t="s">
        <v>10</v>
      </c>
      <c r="L4" s="53" t="s">
        <v>11</v>
      </c>
      <c r="M4" s="53" t="s">
        <v>12</v>
      </c>
    </row>
    <row r="5" spans="1:13" s="1" customFormat="1" ht="60" x14ac:dyDescent="0.2">
      <c r="A5" s="54">
        <v>1</v>
      </c>
      <c r="B5" s="57" t="s">
        <v>22</v>
      </c>
      <c r="C5" s="55" t="s">
        <v>20</v>
      </c>
      <c r="D5" s="40" t="s">
        <v>14</v>
      </c>
      <c r="E5" s="40">
        <v>15</v>
      </c>
      <c r="F5" s="56">
        <v>5820.08</v>
      </c>
      <c r="G5" s="29">
        <v>5688.8</v>
      </c>
      <c r="H5" s="29">
        <v>5601.28</v>
      </c>
      <c r="I5" s="19">
        <f>AVERAGE(F5:H5)</f>
        <v>5703.3866666666663</v>
      </c>
      <c r="J5" s="20">
        <f>SQRT(((SUM((POWER(H5-I5,2)),(POWER(G5-I5,2)),(POWER(F5-I5,2)))/(COLUMNS(F5:H5)-1))))</f>
        <v>110.12691829581607</v>
      </c>
      <c r="K5" s="21">
        <f>J5/I5*100</f>
        <v>1.9309039476395791</v>
      </c>
      <c r="L5" s="22">
        <f>I5</f>
        <v>5703.3866666666663</v>
      </c>
      <c r="M5" s="22">
        <f>L5*E5</f>
        <v>85550.799999999988</v>
      </c>
    </row>
    <row r="6" spans="1:13" s="1" customFormat="1" ht="60" x14ac:dyDescent="0.2">
      <c r="A6" s="54">
        <v>2</v>
      </c>
      <c r="B6" s="57" t="s">
        <v>23</v>
      </c>
      <c r="C6" s="55" t="s">
        <v>20</v>
      </c>
      <c r="D6" s="40" t="s">
        <v>14</v>
      </c>
      <c r="E6" s="40">
        <v>100</v>
      </c>
      <c r="F6" s="7">
        <v>1942.94</v>
      </c>
      <c r="G6" s="29">
        <v>1886.35</v>
      </c>
      <c r="H6" s="29">
        <v>1557.76</v>
      </c>
      <c r="I6" s="19">
        <f t="shared" ref="I6:I29" si="0">AVERAGE(F6:H6)</f>
        <v>1795.6833333333334</v>
      </c>
      <c r="J6" s="20">
        <f t="shared" ref="J6:J29" si="1">SQRT(((SUM((POWER(H6-I6,2)),(POWER(G6-I6,2)),(POWER(F6-I6,2)))/(COLUMNS(F6:H6)-1))))</f>
        <v>207.98134876313631</v>
      </c>
      <c r="K6" s="21">
        <f t="shared" ref="K6:K29" si="2">J6/I6*100</f>
        <v>11.582295436081138</v>
      </c>
      <c r="L6" s="22">
        <f t="shared" ref="L6:L29" si="3">I6</f>
        <v>1795.6833333333334</v>
      </c>
      <c r="M6" s="22">
        <f t="shared" ref="M6:M29" si="4">L6*E6</f>
        <v>179568.33333333334</v>
      </c>
    </row>
    <row r="7" spans="1:13" s="1" customFormat="1" ht="60" x14ac:dyDescent="0.2">
      <c r="A7" s="54">
        <v>3</v>
      </c>
      <c r="B7" s="57" t="s">
        <v>24</v>
      </c>
      <c r="C7" s="55" t="s">
        <v>20</v>
      </c>
      <c r="D7" s="58" t="s">
        <v>21</v>
      </c>
      <c r="E7" s="40">
        <v>4000</v>
      </c>
      <c r="F7" s="7">
        <v>58.55</v>
      </c>
      <c r="G7" s="29">
        <v>56.84</v>
      </c>
      <c r="H7" s="29">
        <v>56.35</v>
      </c>
      <c r="I7" s="19">
        <f t="shared" si="0"/>
        <v>57.24666666666667</v>
      </c>
      <c r="J7" s="20">
        <f t="shared" si="1"/>
        <v>1.155003607497971</v>
      </c>
      <c r="K7" s="21">
        <f t="shared" si="2"/>
        <v>2.0175910227634288</v>
      </c>
      <c r="L7" s="22">
        <f t="shared" si="3"/>
        <v>57.24666666666667</v>
      </c>
      <c r="M7" s="22">
        <f t="shared" si="4"/>
        <v>228986.66666666669</v>
      </c>
    </row>
    <row r="8" spans="1:13" s="1" customFormat="1" ht="60" x14ac:dyDescent="0.2">
      <c r="A8" s="54">
        <v>4</v>
      </c>
      <c r="B8" s="57" t="s">
        <v>25</v>
      </c>
      <c r="C8" s="55" t="s">
        <v>20</v>
      </c>
      <c r="D8" s="58" t="s">
        <v>26</v>
      </c>
      <c r="E8" s="40">
        <v>1500</v>
      </c>
      <c r="F8" s="29">
        <v>116.95</v>
      </c>
      <c r="G8" s="29">
        <v>113.54</v>
      </c>
      <c r="H8" s="29">
        <v>112.67</v>
      </c>
      <c r="I8" s="19">
        <f t="shared" si="0"/>
        <v>114.38666666666667</v>
      </c>
      <c r="J8" s="20">
        <f t="shared" si="1"/>
        <v>2.2621302644483876</v>
      </c>
      <c r="K8" s="21">
        <f t="shared" si="2"/>
        <v>1.9776170862994411</v>
      </c>
      <c r="L8" s="22">
        <f t="shared" si="3"/>
        <v>114.38666666666667</v>
      </c>
      <c r="M8" s="22">
        <f t="shared" si="4"/>
        <v>171580</v>
      </c>
    </row>
    <row r="9" spans="1:13" s="1" customFormat="1" ht="60" x14ac:dyDescent="0.2">
      <c r="A9" s="54">
        <v>5</v>
      </c>
      <c r="B9" s="57" t="s">
        <v>27</v>
      </c>
      <c r="C9" s="55" t="s">
        <v>20</v>
      </c>
      <c r="D9" s="40" t="s">
        <v>14</v>
      </c>
      <c r="E9" s="40">
        <v>50</v>
      </c>
      <c r="F9" s="7">
        <v>539.04999999999995</v>
      </c>
      <c r="G9" s="29">
        <v>523.35</v>
      </c>
      <c r="H9" s="29">
        <v>579.84</v>
      </c>
      <c r="I9" s="19">
        <f t="shared" si="0"/>
        <v>547.41333333333341</v>
      </c>
      <c r="J9" s="20">
        <f t="shared" si="1"/>
        <v>29.158858573910852</v>
      </c>
      <c r="K9" s="21">
        <f t="shared" si="2"/>
        <v>5.3266621030867922</v>
      </c>
      <c r="L9" s="22">
        <f t="shared" si="3"/>
        <v>547.41333333333341</v>
      </c>
      <c r="M9" s="22">
        <f t="shared" si="4"/>
        <v>27370.666666666672</v>
      </c>
    </row>
    <row r="10" spans="1:13" s="1" customFormat="1" ht="60" x14ac:dyDescent="0.2">
      <c r="A10" s="54">
        <v>6</v>
      </c>
      <c r="B10" s="57" t="s">
        <v>28</v>
      </c>
      <c r="C10" s="55" t="s">
        <v>20</v>
      </c>
      <c r="D10" s="40" t="s">
        <v>14</v>
      </c>
      <c r="E10" s="40">
        <v>500</v>
      </c>
      <c r="F10" s="7">
        <v>296.18</v>
      </c>
      <c r="G10" s="29">
        <v>287.55</v>
      </c>
      <c r="H10" s="29">
        <v>184.32</v>
      </c>
      <c r="I10" s="19">
        <f t="shared" si="0"/>
        <v>256.01666666666665</v>
      </c>
      <c r="J10" s="20">
        <f t="shared" si="1"/>
        <v>62.240888757579086</v>
      </c>
      <c r="K10" s="21">
        <f t="shared" si="2"/>
        <v>24.311264406319548</v>
      </c>
      <c r="L10" s="22">
        <f t="shared" si="3"/>
        <v>256.01666666666665</v>
      </c>
      <c r="M10" s="22">
        <f t="shared" si="4"/>
        <v>128008.33333333333</v>
      </c>
    </row>
    <row r="11" spans="1:13" s="1" customFormat="1" ht="60" x14ac:dyDescent="0.2">
      <c r="A11" s="54">
        <v>7</v>
      </c>
      <c r="B11" s="57" t="s">
        <v>29</v>
      </c>
      <c r="C11" s="55" t="s">
        <v>20</v>
      </c>
      <c r="D11" s="40" t="s">
        <v>14</v>
      </c>
      <c r="E11" s="40">
        <v>200</v>
      </c>
      <c r="F11" s="7">
        <v>95.44</v>
      </c>
      <c r="G11" s="29">
        <v>92.66</v>
      </c>
      <c r="H11" s="29">
        <v>130.56</v>
      </c>
      <c r="I11" s="19">
        <f t="shared" si="0"/>
        <v>106.21999999999998</v>
      </c>
      <c r="J11" s="20">
        <f t="shared" si="1"/>
        <v>21.124838460920834</v>
      </c>
      <c r="K11" s="21">
        <f t="shared" si="2"/>
        <v>19.887816287818524</v>
      </c>
      <c r="L11" s="22">
        <f t="shared" si="3"/>
        <v>106.21999999999998</v>
      </c>
      <c r="M11" s="22">
        <f t="shared" si="4"/>
        <v>21243.999999999996</v>
      </c>
    </row>
    <row r="12" spans="1:13" s="1" customFormat="1" ht="60" x14ac:dyDescent="0.2">
      <c r="A12" s="54">
        <v>8</v>
      </c>
      <c r="B12" s="57" t="s">
        <v>30</v>
      </c>
      <c r="C12" s="55" t="s">
        <v>20</v>
      </c>
      <c r="D12" s="40" t="s">
        <v>14</v>
      </c>
      <c r="E12" s="40">
        <v>200</v>
      </c>
      <c r="F12" s="7">
        <v>542.19000000000005</v>
      </c>
      <c r="G12" s="29">
        <v>526.4</v>
      </c>
      <c r="H12" s="29">
        <v>368.64</v>
      </c>
      <c r="I12" s="19">
        <f t="shared" si="0"/>
        <v>479.07666666666665</v>
      </c>
      <c r="J12" s="20">
        <f t="shared" si="1"/>
        <v>95.966265079627519</v>
      </c>
      <c r="K12" s="21">
        <f t="shared" si="2"/>
        <v>20.031504716634259</v>
      </c>
      <c r="L12" s="22">
        <f t="shared" si="3"/>
        <v>479.07666666666665</v>
      </c>
      <c r="M12" s="22">
        <f t="shared" si="4"/>
        <v>95815.333333333328</v>
      </c>
    </row>
    <row r="13" spans="1:13" s="1" customFormat="1" ht="60" x14ac:dyDescent="0.2">
      <c r="A13" s="54">
        <v>9</v>
      </c>
      <c r="B13" s="50" t="s">
        <v>31</v>
      </c>
      <c r="C13" s="55" t="s">
        <v>20</v>
      </c>
      <c r="D13" s="58" t="s">
        <v>21</v>
      </c>
      <c r="E13" s="40">
        <v>204</v>
      </c>
      <c r="F13" s="7">
        <v>86.84</v>
      </c>
      <c r="G13" s="29">
        <v>84.88</v>
      </c>
      <c r="H13" s="29">
        <v>50.94</v>
      </c>
      <c r="I13" s="19">
        <f t="shared" si="0"/>
        <v>74.22</v>
      </c>
      <c r="J13" s="20">
        <f t="shared" si="1"/>
        <v>20.184875525997185</v>
      </c>
      <c r="K13" s="21">
        <f t="shared" si="2"/>
        <v>27.196005828613835</v>
      </c>
      <c r="L13" s="22">
        <f t="shared" si="3"/>
        <v>74.22</v>
      </c>
      <c r="M13" s="22">
        <f t="shared" si="4"/>
        <v>15140.88</v>
      </c>
    </row>
    <row r="14" spans="1:13" s="1" customFormat="1" ht="60" x14ac:dyDescent="0.2">
      <c r="A14" s="54">
        <v>10</v>
      </c>
      <c r="B14" s="50" t="s">
        <v>32</v>
      </c>
      <c r="C14" s="55" t="s">
        <v>20</v>
      </c>
      <c r="D14" s="40" t="s">
        <v>14</v>
      </c>
      <c r="E14" s="40">
        <v>150</v>
      </c>
      <c r="F14" s="7">
        <v>1223.5999999999999</v>
      </c>
      <c r="G14" s="29">
        <v>1196</v>
      </c>
      <c r="H14" s="29">
        <v>1235.2</v>
      </c>
      <c r="I14" s="19">
        <f t="shared" si="0"/>
        <v>1218.2666666666667</v>
      </c>
      <c r="J14" s="20">
        <f t="shared" si="1"/>
        <v>20.136865032405954</v>
      </c>
      <c r="K14" s="21">
        <f t="shared" si="2"/>
        <v>1.6529111058667469</v>
      </c>
      <c r="L14" s="22">
        <f t="shared" si="3"/>
        <v>1218.2666666666667</v>
      </c>
      <c r="M14" s="22">
        <f t="shared" si="4"/>
        <v>182740</v>
      </c>
    </row>
    <row r="15" spans="1:13" s="1" customFormat="1" ht="60" x14ac:dyDescent="0.2">
      <c r="A15" s="54">
        <v>11</v>
      </c>
      <c r="B15" s="50" t="s">
        <v>33</v>
      </c>
      <c r="C15" s="55" t="s">
        <v>20</v>
      </c>
      <c r="D15" s="58" t="s">
        <v>21</v>
      </c>
      <c r="E15" s="40">
        <v>12</v>
      </c>
      <c r="F15" s="7">
        <v>159.37</v>
      </c>
      <c r="G15" s="29">
        <v>155.78</v>
      </c>
      <c r="H15" s="29">
        <v>213.33</v>
      </c>
      <c r="I15" s="19">
        <f t="shared" si="0"/>
        <v>176.16</v>
      </c>
      <c r="J15" s="20">
        <f t="shared" si="1"/>
        <v>32.240172145942402</v>
      </c>
      <c r="K15" s="21">
        <f t="shared" si="2"/>
        <v>18.301641772219803</v>
      </c>
      <c r="L15" s="22">
        <f t="shared" si="3"/>
        <v>176.16</v>
      </c>
      <c r="M15" s="22">
        <f t="shared" si="4"/>
        <v>2113.92</v>
      </c>
    </row>
    <row r="16" spans="1:13" s="1" customFormat="1" ht="60" customHeight="1" x14ac:dyDescent="0.2">
      <c r="A16" s="54">
        <v>12</v>
      </c>
      <c r="B16" s="50" t="s">
        <v>34</v>
      </c>
      <c r="C16" s="55" t="s">
        <v>20</v>
      </c>
      <c r="D16" s="58" t="s">
        <v>14</v>
      </c>
      <c r="E16" s="40">
        <v>120</v>
      </c>
      <c r="F16" s="7">
        <v>604.21</v>
      </c>
      <c r="G16" s="29">
        <v>586.61</v>
      </c>
      <c r="H16" s="29">
        <v>380.16</v>
      </c>
      <c r="I16" s="19">
        <f t="shared" si="0"/>
        <v>523.66000000000008</v>
      </c>
      <c r="J16" s="20">
        <f t="shared" si="1"/>
        <v>124.58582383240879</v>
      </c>
      <c r="K16" s="21">
        <f t="shared" si="2"/>
        <v>23.791357719208793</v>
      </c>
      <c r="L16" s="22">
        <f t="shared" si="3"/>
        <v>523.66000000000008</v>
      </c>
      <c r="M16" s="22">
        <f t="shared" si="4"/>
        <v>62839.200000000012</v>
      </c>
    </row>
    <row r="17" spans="1:13" s="1" customFormat="1" ht="63.75" customHeight="1" x14ac:dyDescent="0.2">
      <c r="A17" s="54">
        <v>13</v>
      </c>
      <c r="B17" s="50" t="s">
        <v>35</v>
      </c>
      <c r="C17" s="55" t="s">
        <v>20</v>
      </c>
      <c r="D17" s="58" t="s">
        <v>14</v>
      </c>
      <c r="E17" s="40">
        <v>300</v>
      </c>
      <c r="F17" s="7">
        <v>9.44</v>
      </c>
      <c r="G17" s="29">
        <v>9.23</v>
      </c>
      <c r="H17" s="29">
        <v>15.67</v>
      </c>
      <c r="I17" s="19">
        <f t="shared" si="0"/>
        <v>11.446666666666667</v>
      </c>
      <c r="J17" s="20">
        <f t="shared" si="1"/>
        <v>3.6590208161929514</v>
      </c>
      <c r="K17" s="21">
        <f t="shared" si="2"/>
        <v>31.965819593997825</v>
      </c>
      <c r="L17" s="22">
        <f t="shared" si="3"/>
        <v>11.446666666666667</v>
      </c>
      <c r="M17" s="22">
        <f t="shared" si="4"/>
        <v>3434</v>
      </c>
    </row>
    <row r="18" spans="1:13" s="1" customFormat="1" ht="60" customHeight="1" x14ac:dyDescent="0.2">
      <c r="A18" s="54">
        <v>14</v>
      </c>
      <c r="B18" s="50" t="s">
        <v>36</v>
      </c>
      <c r="C18" s="55" t="s">
        <v>20</v>
      </c>
      <c r="D18" s="58" t="s">
        <v>21</v>
      </c>
      <c r="E18" s="40">
        <v>100</v>
      </c>
      <c r="F18" s="7">
        <v>307.45</v>
      </c>
      <c r="G18" s="29">
        <v>2985</v>
      </c>
      <c r="H18" s="29">
        <v>76.8</v>
      </c>
      <c r="I18" s="19">
        <f t="shared" si="0"/>
        <v>1123.0833333333333</v>
      </c>
      <c r="J18" s="20">
        <f t="shared" si="1"/>
        <v>1616.5859429159136</v>
      </c>
      <c r="K18" s="21">
        <f t="shared" si="2"/>
        <v>143.94176237286462</v>
      </c>
      <c r="L18" s="22">
        <f t="shared" si="3"/>
        <v>1123.0833333333333</v>
      </c>
      <c r="M18" s="22">
        <f t="shared" si="4"/>
        <v>112308.33333333333</v>
      </c>
    </row>
    <row r="19" spans="1:13" s="1" customFormat="1" ht="64.5" customHeight="1" x14ac:dyDescent="0.2">
      <c r="A19" s="54">
        <v>15</v>
      </c>
      <c r="B19" s="50" t="s">
        <v>37</v>
      </c>
      <c r="C19" s="55" t="s">
        <v>20</v>
      </c>
      <c r="D19" s="58" t="s">
        <v>14</v>
      </c>
      <c r="E19" s="40">
        <v>100</v>
      </c>
      <c r="F19" s="7">
        <v>2271</v>
      </c>
      <c r="G19" s="29">
        <v>2204.85</v>
      </c>
      <c r="H19" s="29">
        <v>2275.84</v>
      </c>
      <c r="I19" s="19">
        <f t="shared" si="0"/>
        <v>2250.5633333333335</v>
      </c>
      <c r="J19" s="20">
        <f t="shared" si="1"/>
        <v>39.662804153682089</v>
      </c>
      <c r="K19" s="21">
        <f t="shared" si="2"/>
        <v>1.7623500554830904</v>
      </c>
      <c r="L19" s="22">
        <f t="shared" si="3"/>
        <v>2250.5633333333335</v>
      </c>
      <c r="M19" s="22">
        <f t="shared" si="4"/>
        <v>225056.33333333334</v>
      </c>
    </row>
    <row r="20" spans="1:13" s="1" customFormat="1" ht="62.25" customHeight="1" x14ac:dyDescent="0.2">
      <c r="A20" s="54">
        <v>16</v>
      </c>
      <c r="B20" s="50" t="s">
        <v>38</v>
      </c>
      <c r="C20" s="55" t="s">
        <v>20</v>
      </c>
      <c r="D20" s="58" t="s">
        <v>14</v>
      </c>
      <c r="E20" s="40">
        <v>100</v>
      </c>
      <c r="F20" s="7">
        <v>209.94</v>
      </c>
      <c r="G20" s="29">
        <v>203.83</v>
      </c>
      <c r="H20" s="29">
        <v>100.48</v>
      </c>
      <c r="I20" s="19">
        <f t="shared" si="0"/>
        <v>171.41666666666666</v>
      </c>
      <c r="J20" s="20">
        <f t="shared" si="1"/>
        <v>61.508869550117183</v>
      </c>
      <c r="K20" s="21">
        <f t="shared" si="2"/>
        <v>35.882665756023641</v>
      </c>
      <c r="L20" s="22">
        <f t="shared" si="3"/>
        <v>171.41666666666666</v>
      </c>
      <c r="M20" s="22">
        <f t="shared" si="4"/>
        <v>17141.666666666664</v>
      </c>
    </row>
    <row r="21" spans="1:13" s="1" customFormat="1" ht="63.75" customHeight="1" x14ac:dyDescent="0.2">
      <c r="A21" s="54">
        <v>17</v>
      </c>
      <c r="B21" s="50" t="s">
        <v>39</v>
      </c>
      <c r="C21" s="55" t="s">
        <v>20</v>
      </c>
      <c r="D21" s="58" t="s">
        <v>14</v>
      </c>
      <c r="E21" s="40">
        <v>100</v>
      </c>
      <c r="F21" s="7">
        <v>243.57</v>
      </c>
      <c r="G21" s="29">
        <v>236.48</v>
      </c>
      <c r="H21" s="29">
        <v>105.6</v>
      </c>
      <c r="I21" s="19">
        <f t="shared" si="0"/>
        <v>195.21666666666667</v>
      </c>
      <c r="J21" s="20">
        <f t="shared" si="1"/>
        <v>77.691230092806066</v>
      </c>
      <c r="K21" s="21">
        <f t="shared" si="2"/>
        <v>39.797437083312246</v>
      </c>
      <c r="L21" s="22">
        <f t="shared" si="3"/>
        <v>195.21666666666667</v>
      </c>
      <c r="M21" s="22">
        <f t="shared" si="4"/>
        <v>19521.666666666668</v>
      </c>
    </row>
    <row r="22" spans="1:13" s="1" customFormat="1" ht="68.25" customHeight="1" x14ac:dyDescent="0.2">
      <c r="A22" s="54">
        <v>18</v>
      </c>
      <c r="B22" s="50" t="s">
        <v>40</v>
      </c>
      <c r="C22" s="55" t="s">
        <v>20</v>
      </c>
      <c r="D22" s="58" t="s">
        <v>14</v>
      </c>
      <c r="E22" s="40">
        <v>50</v>
      </c>
      <c r="F22" s="7">
        <v>117.56</v>
      </c>
      <c r="G22" s="29">
        <v>114.14</v>
      </c>
      <c r="H22" s="29">
        <v>56.32</v>
      </c>
      <c r="I22" s="19">
        <f t="shared" si="0"/>
        <v>96.006666666666661</v>
      </c>
      <c r="J22" s="20">
        <f t="shared" si="1"/>
        <v>34.412174202356546</v>
      </c>
      <c r="K22" s="21">
        <f t="shared" si="2"/>
        <v>35.843525660394988</v>
      </c>
      <c r="L22" s="22">
        <f t="shared" si="3"/>
        <v>96.006666666666661</v>
      </c>
      <c r="M22" s="22">
        <f t="shared" si="4"/>
        <v>4800.333333333333</v>
      </c>
    </row>
    <row r="23" spans="1:13" s="1" customFormat="1" ht="67.5" customHeight="1" x14ac:dyDescent="0.2">
      <c r="A23" s="54">
        <v>19</v>
      </c>
      <c r="B23" s="50" t="s">
        <v>41</v>
      </c>
      <c r="C23" s="55" t="s">
        <v>20</v>
      </c>
      <c r="D23" s="58" t="s">
        <v>42</v>
      </c>
      <c r="E23" s="40">
        <v>5</v>
      </c>
      <c r="F23" s="7">
        <v>141.99</v>
      </c>
      <c r="G23" s="29">
        <v>137.85</v>
      </c>
      <c r="H23" s="29">
        <v>793.6</v>
      </c>
      <c r="I23" s="19">
        <f t="shared" si="0"/>
        <v>357.81333333333333</v>
      </c>
      <c r="J23" s="20">
        <f t="shared" si="1"/>
        <v>377.40800075426773</v>
      </c>
      <c r="K23" s="21">
        <f t="shared" si="2"/>
        <v>105.4762261759207</v>
      </c>
      <c r="L23" s="22">
        <f t="shared" si="3"/>
        <v>357.81333333333333</v>
      </c>
      <c r="M23" s="22">
        <f t="shared" si="4"/>
        <v>1789.0666666666666</v>
      </c>
    </row>
    <row r="24" spans="1:13" s="1" customFormat="1" ht="60" x14ac:dyDescent="0.2">
      <c r="A24" s="54">
        <v>20</v>
      </c>
      <c r="B24" s="50" t="s">
        <v>43</v>
      </c>
      <c r="C24" s="55" t="s">
        <v>20</v>
      </c>
      <c r="D24" s="58" t="s">
        <v>14</v>
      </c>
      <c r="E24" s="40">
        <v>1000</v>
      </c>
      <c r="F24" s="7">
        <v>0.64</v>
      </c>
      <c r="G24" s="29">
        <v>0.62</v>
      </c>
      <c r="H24" s="29">
        <v>0.63</v>
      </c>
      <c r="I24" s="19">
        <f t="shared" si="0"/>
        <v>0.63</v>
      </c>
      <c r="J24" s="20">
        <f t="shared" si="1"/>
        <v>1.0000000000000009E-2</v>
      </c>
      <c r="K24" s="21">
        <f t="shared" si="2"/>
        <v>1.5873015873015885</v>
      </c>
      <c r="L24" s="22">
        <f t="shared" si="3"/>
        <v>0.63</v>
      </c>
      <c r="M24" s="22">
        <f t="shared" si="4"/>
        <v>630</v>
      </c>
    </row>
    <row r="25" spans="1:13" s="1" customFormat="1" ht="60" x14ac:dyDescent="0.2">
      <c r="A25" s="54">
        <v>21</v>
      </c>
      <c r="B25" s="57" t="s">
        <v>44</v>
      </c>
      <c r="C25" s="55" t="s">
        <v>20</v>
      </c>
      <c r="D25" s="58" t="s">
        <v>14</v>
      </c>
      <c r="E25" s="40">
        <v>150</v>
      </c>
      <c r="F25" s="7">
        <v>663.67</v>
      </c>
      <c r="G25" s="29">
        <v>648.70000000000005</v>
      </c>
      <c r="H25" s="29">
        <v>332.22</v>
      </c>
      <c r="I25" s="19">
        <f t="shared" si="0"/>
        <v>548.1966666666666</v>
      </c>
      <c r="J25" s="20">
        <f t="shared" si="1"/>
        <v>187.19098705154937</v>
      </c>
      <c r="K25" s="21">
        <f t="shared" si="2"/>
        <v>34.146684654208535</v>
      </c>
      <c r="L25" s="22">
        <f t="shared" si="3"/>
        <v>548.1966666666666</v>
      </c>
      <c r="M25" s="22">
        <f t="shared" si="4"/>
        <v>82229.499999999985</v>
      </c>
    </row>
    <row r="26" spans="1:13" s="1" customFormat="1" ht="60" x14ac:dyDescent="0.2">
      <c r="A26" s="54">
        <v>22</v>
      </c>
      <c r="B26" s="57" t="s">
        <v>45</v>
      </c>
      <c r="C26" s="55" t="s">
        <v>20</v>
      </c>
      <c r="D26" s="40" t="s">
        <v>14</v>
      </c>
      <c r="E26" s="40">
        <v>10</v>
      </c>
      <c r="F26" s="7">
        <v>964.08</v>
      </c>
      <c r="G26" s="29">
        <v>936</v>
      </c>
      <c r="H26" s="29">
        <v>960</v>
      </c>
      <c r="I26" s="19">
        <f t="shared" si="0"/>
        <v>953.36</v>
      </c>
      <c r="J26" s="20">
        <f t="shared" si="1"/>
        <v>15.171974162909731</v>
      </c>
      <c r="K26" s="21">
        <f t="shared" si="2"/>
        <v>1.5914213060029505</v>
      </c>
      <c r="L26" s="22">
        <f t="shared" si="3"/>
        <v>953.36</v>
      </c>
      <c r="M26" s="22">
        <f t="shared" si="4"/>
        <v>9533.6</v>
      </c>
    </row>
    <row r="27" spans="1:13" s="1" customFormat="1" ht="60" x14ac:dyDescent="0.2">
      <c r="A27" s="54">
        <v>23</v>
      </c>
      <c r="B27" s="57" t="s">
        <v>46</v>
      </c>
      <c r="C27" s="55" t="s">
        <v>20</v>
      </c>
      <c r="D27" s="40" t="s">
        <v>14</v>
      </c>
      <c r="E27" s="40">
        <v>10</v>
      </c>
      <c r="F27" s="7">
        <v>1502.34</v>
      </c>
      <c r="G27" s="29">
        <v>1458.58</v>
      </c>
      <c r="H27" s="29">
        <v>1664</v>
      </c>
      <c r="I27" s="19">
        <f t="shared" si="0"/>
        <v>1541.64</v>
      </c>
      <c r="J27" s="20">
        <f t="shared" si="1"/>
        <v>108.20217927565049</v>
      </c>
      <c r="K27" s="21">
        <f t="shared" si="2"/>
        <v>7.0186411403213773</v>
      </c>
      <c r="L27" s="22">
        <f t="shared" si="3"/>
        <v>1541.64</v>
      </c>
      <c r="M27" s="22">
        <f t="shared" si="4"/>
        <v>15416.400000000001</v>
      </c>
    </row>
    <row r="28" spans="1:13" s="1" customFormat="1" ht="60" x14ac:dyDescent="0.2">
      <c r="A28" s="54">
        <v>24</v>
      </c>
      <c r="B28" s="57" t="s">
        <v>47</v>
      </c>
      <c r="C28" s="55" t="s">
        <v>20</v>
      </c>
      <c r="D28" s="40" t="s">
        <v>14</v>
      </c>
      <c r="E28" s="40">
        <v>10</v>
      </c>
      <c r="F28" s="7">
        <v>5038.34</v>
      </c>
      <c r="G28" s="29">
        <v>4924.7299999999996</v>
      </c>
      <c r="H28" s="29">
        <v>5312</v>
      </c>
      <c r="I28" s="19">
        <f t="shared" si="0"/>
        <v>5091.6899999999996</v>
      </c>
      <c r="J28" s="20">
        <f t="shared" si="1"/>
        <v>199.0707916797441</v>
      </c>
      <c r="K28" s="21">
        <f t="shared" si="2"/>
        <v>3.9097193992514101</v>
      </c>
      <c r="L28" s="22">
        <f t="shared" si="3"/>
        <v>5091.6899999999996</v>
      </c>
      <c r="M28" s="22">
        <f t="shared" si="4"/>
        <v>50916.899999999994</v>
      </c>
    </row>
    <row r="29" spans="1:13" s="1" customFormat="1" ht="60" x14ac:dyDescent="0.2">
      <c r="A29" s="54">
        <v>25</v>
      </c>
      <c r="B29" s="57" t="s">
        <v>48</v>
      </c>
      <c r="C29" s="55" t="s">
        <v>20</v>
      </c>
      <c r="D29" s="40" t="s">
        <v>14</v>
      </c>
      <c r="E29" s="40">
        <v>10</v>
      </c>
      <c r="F29" s="7">
        <v>4148.57</v>
      </c>
      <c r="G29" s="29">
        <v>4027.74</v>
      </c>
      <c r="H29" s="29">
        <v>1600</v>
      </c>
      <c r="I29" s="19">
        <f t="shared" si="0"/>
        <v>3258.77</v>
      </c>
      <c r="J29" s="20">
        <f t="shared" si="1"/>
        <v>1437.8068044420988</v>
      </c>
      <c r="K29" s="21">
        <f t="shared" si="2"/>
        <v>44.121150140761664</v>
      </c>
      <c r="L29" s="22">
        <f t="shared" si="3"/>
        <v>3258.77</v>
      </c>
      <c r="M29" s="22">
        <f t="shared" si="4"/>
        <v>32587.7</v>
      </c>
    </row>
    <row r="30" spans="1:13" s="1" customFormat="1" ht="15.75" x14ac:dyDescent="0.2">
      <c r="A30" s="30"/>
      <c r="B30" s="41"/>
      <c r="C30" s="42"/>
      <c r="D30" s="43"/>
      <c r="E30" s="43"/>
      <c r="F30" s="33"/>
      <c r="G30" s="34"/>
      <c r="H30" s="34"/>
      <c r="I30" s="35"/>
      <c r="J30" s="36"/>
      <c r="K30" s="37"/>
      <c r="L30" s="38"/>
      <c r="M30" s="38"/>
    </row>
    <row r="31" spans="1:13" s="1" customFormat="1" ht="15.75" x14ac:dyDescent="0.2">
      <c r="A31" s="30"/>
      <c r="B31" s="31"/>
      <c r="C31" s="32"/>
      <c r="D31" s="45"/>
      <c r="E31" s="31"/>
      <c r="F31" s="33"/>
      <c r="G31" s="34"/>
      <c r="H31" s="34"/>
      <c r="I31" s="35"/>
      <c r="J31" s="36"/>
      <c r="K31" s="37"/>
      <c r="L31" s="38"/>
      <c r="M31" s="38"/>
    </row>
    <row r="32" spans="1:13" s="1" customFormat="1" ht="15.75" customHeight="1" x14ac:dyDescent="0.2">
      <c r="A32" s="61" t="s">
        <v>13</v>
      </c>
      <c r="B32" s="61"/>
      <c r="C32" s="61"/>
      <c r="D32" s="61"/>
      <c r="E32" s="61"/>
      <c r="F32" s="61"/>
      <c r="G32" s="61"/>
      <c r="H32" s="61"/>
      <c r="I32" s="39">
        <f>SUM(M5:M29)</f>
        <v>1776323.6333333331</v>
      </c>
      <c r="J32" s="65" t="s">
        <v>15</v>
      </c>
      <c r="K32" s="65"/>
      <c r="L32" s="65"/>
      <c r="M32" s="23"/>
    </row>
    <row r="33" spans="1:13" s="2" customFormat="1" ht="37.5" customHeight="1" x14ac:dyDescent="0.25">
      <c r="A33" s="62" t="s">
        <v>49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1:13" s="1" customFormat="1" ht="15.75" customHeight="1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  <c r="M34" s="64"/>
    </row>
    <row r="35" spans="1:13" s="3" customFormat="1" ht="14.25" customHeight="1" x14ac:dyDescent="0.25">
      <c r="A35" s="9"/>
      <c r="B35" s="9"/>
      <c r="C35" s="9"/>
      <c r="D35" s="46"/>
      <c r="E35" s="9"/>
      <c r="F35" s="9"/>
      <c r="G35" s="9"/>
      <c r="H35" s="9"/>
      <c r="I35" s="9"/>
      <c r="J35" s="9"/>
      <c r="K35" s="8"/>
      <c r="L35" s="24"/>
      <c r="M35" s="24"/>
    </row>
    <row r="36" spans="1:13" s="2" customFormat="1" ht="16.5" customHeight="1" x14ac:dyDescent="0.25">
      <c r="B36" s="10"/>
      <c r="D36" s="47"/>
      <c r="H36" s="11"/>
      <c r="I36" s="25"/>
    </row>
    <row r="37" spans="1:13" s="2" customFormat="1" ht="16.5" customHeight="1" x14ac:dyDescent="0.25">
      <c r="A37" s="12"/>
      <c r="B37" s="12"/>
      <c r="C37" s="12"/>
      <c r="D37" s="48"/>
      <c r="E37" s="13"/>
      <c r="F37" s="13"/>
      <c r="G37" s="13"/>
      <c r="H37" s="13"/>
      <c r="I37" s="26"/>
      <c r="J37" s="1"/>
      <c r="K37" s="6"/>
      <c r="L37" s="1"/>
      <c r="M37" s="1"/>
    </row>
    <row r="38" spans="1:13" s="1" customFormat="1" x14ac:dyDescent="0.2">
      <c r="D38" s="44"/>
      <c r="K38" s="6"/>
    </row>
    <row r="39" spans="1:13" s="1" customFormat="1" ht="15.75" x14ac:dyDescent="0.25">
      <c r="A39" s="59"/>
      <c r="B39" s="59"/>
      <c r="C39" s="59"/>
      <c r="D39" s="59"/>
      <c r="E39" s="13"/>
      <c r="F39" s="14"/>
      <c r="G39" s="15"/>
      <c r="H39" s="16"/>
      <c r="I39" s="27"/>
      <c r="J39" s="3"/>
      <c r="K39" s="3"/>
      <c r="L39" s="3"/>
      <c r="M39" s="3"/>
    </row>
    <row r="40" spans="1:13" s="1" customFormat="1" ht="15.75" x14ac:dyDescent="0.25">
      <c r="A40" s="2"/>
      <c r="B40" s="2"/>
      <c r="C40" s="2"/>
      <c r="D40" s="47"/>
      <c r="E40" s="2"/>
      <c r="F40" s="2"/>
      <c r="G40" s="2"/>
      <c r="H40" s="11"/>
      <c r="I40" s="2"/>
      <c r="J40" s="2"/>
      <c r="K40" s="2"/>
      <c r="L40" s="2"/>
      <c r="M40" s="2"/>
    </row>
    <row r="41" spans="1:13" ht="15.75" x14ac:dyDescent="0.25">
      <c r="A41" s="2"/>
      <c r="B41" s="2"/>
      <c r="C41" s="2"/>
      <c r="D41" s="47"/>
      <c r="E41" s="2"/>
      <c r="F41" s="2"/>
      <c r="G41" s="2"/>
      <c r="H41" s="11"/>
      <c r="I41" s="2"/>
      <c r="J41" s="2"/>
      <c r="K41" s="2"/>
      <c r="L41" s="2"/>
      <c r="M41" s="2"/>
    </row>
    <row r="42" spans="1:13" x14ac:dyDescent="0.2">
      <c r="A42" s="1"/>
      <c r="B42" s="1"/>
      <c r="C42" s="1"/>
      <c r="D42" s="44"/>
      <c r="E42" s="1"/>
      <c r="F42" s="1"/>
      <c r="G42" s="1"/>
      <c r="H42" s="17"/>
      <c r="I42" s="1"/>
      <c r="J42" s="1"/>
      <c r="K42" s="6"/>
      <c r="L42" s="1"/>
      <c r="M42" s="1"/>
    </row>
    <row r="43" spans="1:13" x14ac:dyDescent="0.2">
      <c r="A43" s="1"/>
      <c r="B43" s="1"/>
      <c r="C43" s="1"/>
      <c r="D43" s="44"/>
      <c r="E43" s="1"/>
      <c r="F43" s="1"/>
      <c r="G43" s="1"/>
      <c r="H43" s="17"/>
      <c r="I43" s="28"/>
      <c r="J43" s="1"/>
      <c r="K43" s="6"/>
      <c r="L43" s="1"/>
      <c r="M43" s="1"/>
    </row>
    <row r="44" spans="1:13" x14ac:dyDescent="0.2">
      <c r="A44" s="1"/>
      <c r="B44" s="1"/>
      <c r="C44" s="1"/>
      <c r="D44" s="44"/>
      <c r="E44" s="1"/>
      <c r="F44" s="1"/>
      <c r="G44" s="1"/>
      <c r="H44" s="17"/>
      <c r="I44" s="1"/>
      <c r="J44" s="1"/>
      <c r="K44" s="6"/>
      <c r="L44" s="1"/>
      <c r="M44" s="1"/>
    </row>
    <row r="45" spans="1:13" x14ac:dyDescent="0.2">
      <c r="H45" s="18"/>
    </row>
    <row r="46" spans="1:13" x14ac:dyDescent="0.2">
      <c r="H46" s="18"/>
    </row>
    <row r="47" spans="1:13" x14ac:dyDescent="0.2">
      <c r="H47" s="18"/>
    </row>
    <row r="48" spans="1:13" x14ac:dyDescent="0.2">
      <c r="H48" s="18"/>
    </row>
  </sheetData>
  <mergeCells count="15">
    <mergeCell ref="I1:M1"/>
    <mergeCell ref="A2:M2"/>
    <mergeCell ref="F3:H3"/>
    <mergeCell ref="I3:K3"/>
    <mergeCell ref="L3:M3"/>
    <mergeCell ref="A39:D39"/>
    <mergeCell ref="A3:A4"/>
    <mergeCell ref="B3:B4"/>
    <mergeCell ref="C3:C4"/>
    <mergeCell ref="D3:D4"/>
    <mergeCell ref="A32:H32"/>
    <mergeCell ref="A33:M33"/>
    <mergeCell ref="A34:M34"/>
    <mergeCell ref="E3:E4"/>
    <mergeCell ref="J32:L32"/>
  </mergeCells>
  <pageMargins left="0.511811023622047" right="0.31496062992126" top="0.118110236220472" bottom="0.15748031496063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Администратор</cp:lastModifiedBy>
  <cp:lastPrinted>2021-08-04T10:11:00Z</cp:lastPrinted>
  <dcterms:created xsi:type="dcterms:W3CDTF">2014-05-19T23:28:00Z</dcterms:created>
  <dcterms:modified xsi:type="dcterms:W3CDTF">2025-11-26T17:24:42Z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DCF77D37DC3049BC94BD2D99EB93FFB3_13</vt:lpwstr>
  </property>
  <property fmtid="{D5CDD505-2E9C-101B-9397-08002B2CF9AE}" pid="3" name="KSOProductBuildVer">
    <vt:lpwstr>1049-12.2.0.13489</vt:lpwstr>
  </property>
</Properties>
</file>