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ССР - Сводный сметный расчет" sheetId="1" r:id="rId1"/>
    <sheet name="Лист1" sheetId="2" r:id="rId2"/>
  </sheets>
  <definedNames>
    <definedName name="_xlnm.Print_Titles" localSheetId="0">'ССР - Сводный сметный расчет'!$23:$23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G78" i="1"/>
  <c r="G82" i="1" s="1"/>
  <c r="F78" i="1"/>
  <c r="F82" i="1" s="1"/>
  <c r="E78" i="1"/>
  <c r="D78" i="1"/>
  <c r="D82" i="1" s="1"/>
  <c r="E82" i="1"/>
  <c r="E83" i="1"/>
  <c r="H74" i="1" l="1"/>
  <c r="H76" i="1"/>
  <c r="H77" i="1"/>
  <c r="D83" i="1" l="1"/>
  <c r="D85" i="1" s="1"/>
  <c r="E77" i="1" l="1"/>
  <c r="F77" i="1"/>
  <c r="D77" i="1"/>
  <c r="G76" i="1"/>
  <c r="G77" i="1" s="1"/>
  <c r="H73" i="1" l="1"/>
  <c r="G73" i="1"/>
  <c r="G74" i="1" s="1"/>
  <c r="G83" i="1" s="1"/>
  <c r="F73" i="1"/>
  <c r="F74" i="1" s="1"/>
  <c r="F83" i="1" s="1"/>
  <c r="E73" i="1"/>
  <c r="E74" i="1" s="1"/>
  <c r="D73" i="1"/>
  <c r="D74" i="1" s="1"/>
  <c r="F85" i="1" l="1"/>
  <c r="F87" i="1" s="1"/>
  <c r="F89" i="1" s="1"/>
  <c r="G85" i="1"/>
  <c r="G87" i="1" s="1"/>
  <c r="G89" i="1" s="1"/>
  <c r="H82" i="1"/>
  <c r="D86" i="1"/>
  <c r="F86" i="1" l="1"/>
  <c r="G86" i="1"/>
  <c r="E85" i="1"/>
  <c r="E86" i="1" s="1"/>
  <c r="E87" i="1" s="1"/>
  <c r="E89" i="1" s="1"/>
  <c r="H83" i="1"/>
  <c r="H85" i="1" s="1"/>
  <c r="D87" i="1"/>
  <c r="D89" i="1" s="1"/>
  <c r="D90" i="1" s="1"/>
  <c r="F90" i="1"/>
  <c r="F91" i="1" s="1"/>
  <c r="G90" i="1"/>
  <c r="G91" i="1" s="1"/>
  <c r="H86" i="1" l="1"/>
  <c r="E90" i="1"/>
  <c r="E91" i="1" s="1"/>
  <c r="H87" i="1"/>
  <c r="D91" i="1"/>
  <c r="H89" i="1" l="1"/>
  <c r="H90" i="1" s="1"/>
  <c r="H91" i="1" s="1"/>
</calcChain>
</file>

<file path=xl/sharedStrings.xml><?xml version="1.0" encoding="utf-8"?>
<sst xmlns="http://schemas.openxmlformats.org/spreadsheetml/2006/main" count="194" uniqueCount="156">
  <si>
    <t>Форма № 1</t>
  </si>
  <si>
    <t>Заказчик</t>
  </si>
  <si>
    <t xml:space="preserve">ООО "МЭК" </t>
  </si>
  <si>
    <t/>
  </si>
  <si>
    <t>(наименование организации)</t>
  </si>
  <si>
    <t>"Утвержден" "___"______________________2025г</t>
  </si>
  <si>
    <t>В том числе возвратных сумм  руб.</t>
  </si>
  <si>
    <t>(ссылка на документ об утверждении)</t>
  </si>
  <si>
    <t>СВОДНЫЙ СМЕТНЫЙ РАСЧЕТ СТОИМОСТИ СТРОИТЕЛЬСТВА № ССРСС-1</t>
  </si>
  <si>
    <t>«Комплекс по обработке, утилизации и захоронению твердых коммунальных отходов межмуниципального значения в Магаданской области»</t>
  </si>
  <si>
    <t>(наименование стройки)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</si>
  <si>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</si>
  <si>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</si>
  <si>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</si>
  <si>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стоимость, руб.</t>
  </si>
  <si>
    <t>Общая сметная стоимость, руб.</t>
  </si>
  <si>
    <t>строитель-
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</si>
  <si>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</si>
  <si>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</si>
  <si>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</si>
  <si>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строительства, реконструкции, капитального ремонта</t>
  </si>
  <si>
    <t>1</t>
  </si>
  <si>
    <t>ЛСР-01-01-01</t>
  </si>
  <si>
    <t>Расчистка территории строительства. Подготовительные работы</t>
  </si>
  <si>
    <t>2</t>
  </si>
  <si>
    <t>ЛСР-01-01-02</t>
  </si>
  <si>
    <t>Схема планировочной организации земельного участка. Подготовительные работы</t>
  </si>
  <si>
    <t>3</t>
  </si>
  <si>
    <t>ЛСР-01-01-03</t>
  </si>
  <si>
    <t>4</t>
  </si>
  <si>
    <t>СР-5</t>
  </si>
  <si>
    <t>Оплата восстановительной стоимости зеленых насаждений</t>
  </si>
  <si>
    <t>Итого по Главе 1. "Подготовка территории строительства, реконструкции, капитального ремонта"</t>
  </si>
  <si>
    <t>Глава 2. Основные объекты строительства, реконструкции, капитального ремонта</t>
  </si>
  <si>
    <t>5</t>
  </si>
  <si>
    <t>02-01</t>
  </si>
  <si>
    <t>Мусоросортировочный комплекс.</t>
  </si>
  <si>
    <t>6</t>
  </si>
  <si>
    <t>02-02</t>
  </si>
  <si>
    <t>Участок компостирования.</t>
  </si>
  <si>
    <t>7</t>
  </si>
  <si>
    <t>ЛСР-02-03-01</t>
  </si>
  <si>
    <t>Схема планировочной организации земельного участка. Карта захоронения.</t>
  </si>
  <si>
    <t>Итого по Главе 2. "Основные объекты строительства, реконструкции, капитального ремонта"</t>
  </si>
  <si>
    <t>Глава 3. Объекты подсобного и обслуживающего назначения</t>
  </si>
  <si>
    <t>8</t>
  </si>
  <si>
    <t>03-01</t>
  </si>
  <si>
    <t>Вспомогательные здания и сооружения</t>
  </si>
  <si>
    <t>9</t>
  </si>
  <si>
    <t>03-02</t>
  </si>
  <si>
    <t>Административно-бытовой корпус</t>
  </si>
  <si>
    <t>Итого по Главе 3. "Объекты подсобного и обслуживающего назначения"</t>
  </si>
  <si>
    <t>Глава 4. Объекты энергетического хозяйства</t>
  </si>
  <si>
    <t>10</t>
  </si>
  <si>
    <t>04-01</t>
  </si>
  <si>
    <t>Наружные сети электроснабжения</t>
  </si>
  <si>
    <t>11</t>
  </si>
  <si>
    <t>ЛСР-04-02-01</t>
  </si>
  <si>
    <t>Переустройство сетей электроснабжения.</t>
  </si>
  <si>
    <t>Итого по Главе 4. "Объекты энергетического хозяйства"</t>
  </si>
  <si>
    <t>Глава 5. Объекты транспортного хозяйства и связи</t>
  </si>
  <si>
    <t>12</t>
  </si>
  <si>
    <t>ЛСР-05-01-01</t>
  </si>
  <si>
    <t>Наружные сети связи и диспетчеризация</t>
  </si>
  <si>
    <t>13</t>
  </si>
  <si>
    <t>ЛСР-05-02-01</t>
  </si>
  <si>
    <t>Схема планировочной организации земельного участка. Проезды.</t>
  </si>
  <si>
    <t>14</t>
  </si>
  <si>
    <t>ЛСР-05-03-01</t>
  </si>
  <si>
    <t>Технологические решения. Транспортная и специализированная техника.</t>
  </si>
  <si>
    <t>15</t>
  </si>
  <si>
    <t>ЛСР-05-04-01</t>
  </si>
  <si>
    <t>Наружные сети диспетчеризации.</t>
  </si>
  <si>
    <t>Итого по Главе 5. "Объекты транспортного хозяйства и связи"</t>
  </si>
  <si>
    <t>Глава 6. Наружные сети и сооружения водоснабжения, водоотведения, теплоснабжения и газоснабжения</t>
  </si>
  <si>
    <t>16</t>
  </si>
  <si>
    <t>ЛСР-06-01-01</t>
  </si>
  <si>
    <t>Тепловые сети.</t>
  </si>
  <si>
    <t>17</t>
  </si>
  <si>
    <t>06-02</t>
  </si>
  <si>
    <t>Наружные сети водоснабжения</t>
  </si>
  <si>
    <t>18</t>
  </si>
  <si>
    <t>06-03</t>
  </si>
  <si>
    <t>Наружные сети водоотведения</t>
  </si>
  <si>
    <t>19</t>
  </si>
  <si>
    <t>06-04</t>
  </si>
  <si>
    <t>Наружные сети водоотведения. Очистные сооружения фильтрата.</t>
  </si>
  <si>
    <t>20</t>
  </si>
  <si>
    <t>06-05</t>
  </si>
  <si>
    <t>Котельная</t>
  </si>
  <si>
    <t>Итого по Главе 6. "Наружные сети и сооружения водоснабжения, водоотведения, теплоснабжения и газоснабжения"</t>
  </si>
  <si>
    <t>Глава 7. Благоустройство и озеленение территории</t>
  </si>
  <si>
    <t>21</t>
  </si>
  <si>
    <t>07-01</t>
  </si>
  <si>
    <t>Благоустройство</t>
  </si>
  <si>
    <t>22</t>
  </si>
  <si>
    <t>ЛСР-07-02-01</t>
  </si>
  <si>
    <t>Наружное освещение.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</si>
  <si>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</si>
  <si>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</si>
  <si>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</si>
  <si>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23</t>
  </si>
  <si>
    <t>Приказ от 19.06.2020 № 332/пр прил.1 п.52</t>
  </si>
  <si>
    <t>Временные здания и сооружения - Объекты предприятий коммунально-бытового назначения - 1,6%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</si>
  <si>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</si>
  <si>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</si>
  <si>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</si>
  <si>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24</t>
  </si>
  <si>
    <t>Приказ от 25.05.2021 № 325/пр прил.1 п.85</t>
  </si>
  <si>
    <t>Производство работ в зимнее время - Объекты общественного, социально-культурного и коммунально-бытового назначения - 4,0%, К=1,3</t>
  </si>
  <si>
    <t>25</t>
  </si>
  <si>
    <t>Приказ от 25.05.2021 № 325/пр табл.2</t>
  </si>
  <si>
    <t>Снегоборьба для VI зоны - до 0,6%</t>
  </si>
  <si>
    <t>26</t>
  </si>
  <si>
    <t>061-23-ООС1 табл. 7.1.1</t>
  </si>
  <si>
    <t>Затраты на проведение производственного экологического контроля и экологического мониторинга</t>
  </si>
  <si>
    <t>27</t>
  </si>
  <si>
    <t>061-23-ООС1 табл. 7.2.1 и 7.2.3</t>
  </si>
  <si>
    <t>Плата за негативное воздействие на окружающую среду</t>
  </si>
  <si>
    <t>28</t>
  </si>
  <si>
    <t>061-23-ООС1 таблица 7.3.1</t>
  </si>
  <si>
    <t>Плата за передачу отходов на обезвреживание, утилизацию, размещение</t>
  </si>
  <si>
    <t>29</t>
  </si>
  <si>
    <t>09-01</t>
  </si>
  <si>
    <t>Пусконаладочные работы</t>
  </si>
  <si>
    <t>30</t>
  </si>
  <si>
    <t>СР-2</t>
  </si>
  <si>
    <t>Стоимость компенсации электроэнергии от ДГУ</t>
  </si>
  <si>
    <t>Итого по Главе 9. "Прочие работы и затраты"</t>
  </si>
  <si>
    <t>Итого по Главам 1-9</t>
  </si>
  <si>
    <t>Непредвиденные затраты</t>
  </si>
  <si>
    <t>Приказ от 4.08.2020 № 421/пр п.179</t>
  </si>
  <si>
    <t>Непредвиденные затраты для объектов капитального строительства производственного назначения, линейных объектов - 3%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</si>
  <si>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</si>
  <si>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</si>
  <si>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</si>
  <si>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42</t>
  </si>
  <si>
    <t>№ 303-ФЗ от 3.08.2018</t>
  </si>
  <si>
    <t>НДС - 20%</t>
  </si>
  <si>
    <t>Итого "Налоги и обязательные платежи"</t>
  </si>
  <si>
    <t>Итого по сводному расчету</t>
  </si>
  <si>
    <t>Составлен в текущем уровне цен IV квартал 2024 года</t>
  </si>
  <si>
    <t>с учетом индекса фактической инфляции</t>
  </si>
  <si>
    <t>с учетом индекса прогнозной инфляции</t>
  </si>
  <si>
    <t>39</t>
  </si>
  <si>
    <t>ССР№01</t>
  </si>
  <si>
    <t>Разработка рабочей документации</t>
  </si>
  <si>
    <t>40</t>
  </si>
  <si>
    <t xml:space="preserve">Раздел 12. Непредвиденные затратыПубличный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 </t>
  </si>
  <si>
    <t>Итого по Главе 12.</t>
  </si>
  <si>
    <t xml:space="preserve">Итого по Главам 1-12 с учетом индексов </t>
  </si>
  <si>
    <t>начало работ январь 2026 г.</t>
  </si>
  <si>
    <t>окончание работ ноябрь 2028 г.</t>
  </si>
  <si>
    <t>продолжительность строительства - 35 месяца</t>
  </si>
  <si>
    <t>Сводный сметный расчет в сумме  6 698 651 051,00 руб.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</si>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</sst>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"/>
  </numFmts>
  <fonts count="21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name val="Courier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2" fillId="0" borderId="0"/>
    <xf numFmtId="164" fontId="13" fillId="0" borderId="0"/>
    <xf numFmtId="0" fontId="2" fillId="0" borderId="0"/>
    <xf numFmtId="0" fontId="12" fillId="0" borderId="0"/>
    <xf numFmtId="0" fontId="1" fillId="0" borderId="0"/>
  </cellStyleXfs>
  <cellXfs count="84">
    <xf numFmtId="0" fontId="0" fillId="0" borderId="0" xfId="0"/>
    <xf numFmtId="49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left"/>
    </xf>
    <xf numFmtId="49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wrapText="1"/>
    </xf>
    <xf numFmtId="49" fontId="3" fillId="0" borderId="4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3" fontId="3" fillId="0" borderId="4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right" vertical="top" wrapText="1"/>
    </xf>
    <xf numFmtId="49" fontId="10" fillId="0" borderId="4" xfId="0" applyNumberFormat="1" applyFont="1" applyFill="1" applyBorder="1" applyAlignment="1" applyProtection="1"/>
    <xf numFmtId="3" fontId="10" fillId="0" borderId="4" xfId="0" applyNumberFormat="1" applyFont="1" applyFill="1" applyBorder="1" applyAlignment="1" applyProtection="1">
      <alignment horizontal="right" vertical="top" wrapText="1"/>
    </xf>
    <xf numFmtId="0" fontId="10" fillId="0" borderId="4" xfId="0" applyNumberFormat="1" applyFont="1" applyFill="1" applyBorder="1" applyAlignment="1" applyProtection="1">
      <alignment horizontal="right" vertical="top" wrapText="1"/>
    </xf>
    <xf numFmtId="0" fontId="10" fillId="0" borderId="4" xfId="0" applyNumberFormat="1" applyFont="1" applyFill="1" applyBorder="1" applyAlignment="1" applyProtection="1">
      <alignment horizontal="right" vertical="top"/>
    </xf>
    <xf numFmtId="3" fontId="10" fillId="0" borderId="4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wrapText="1"/>
    </xf>
    <xf numFmtId="49" fontId="3" fillId="0" borderId="9" xfId="0" applyNumberFormat="1" applyFont="1" applyFill="1" applyBorder="1" applyAlignment="1" applyProtection="1"/>
    <xf numFmtId="49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3" fontId="10" fillId="0" borderId="4" xfId="0" applyNumberFormat="1" applyFont="1" applyFill="1" applyBorder="1" applyAlignment="1" applyProtection="1">
      <alignment horizontal="right" vertical="center" wrapText="1"/>
    </xf>
    <xf numFmtId="49" fontId="10" fillId="0" borderId="9" xfId="0" applyNumberFormat="1" applyFont="1" applyFill="1" applyBorder="1" applyAlignment="1" applyProtection="1">
      <alignment vertical="center"/>
    </xf>
    <xf numFmtId="49" fontId="10" fillId="0" borderId="10" xfId="0" applyNumberFormat="1" applyFont="1" applyFill="1" applyBorder="1" applyAlignment="1" applyProtection="1">
      <alignment vertical="center"/>
    </xf>
    <xf numFmtId="0" fontId="10" fillId="0" borderId="11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/>
    <xf numFmtId="49" fontId="14" fillId="0" borderId="4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4" fontId="14" fillId="0" borderId="4" xfId="0" applyNumberFormat="1" applyFont="1" applyBorder="1" applyAlignment="1">
      <alignment horizontal="right" vertical="top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5" fillId="0" borderId="0" xfId="0" applyFont="1"/>
    <xf numFmtId="4" fontId="10" fillId="0" borderId="4" xfId="0" applyNumberFormat="1" applyFont="1" applyBorder="1" applyAlignment="1">
      <alignment horizontal="right" vertical="top" wrapText="1"/>
    </xf>
    <xf numFmtId="49" fontId="10" fillId="0" borderId="9" xfId="0" applyNumberFormat="1" applyFont="1" applyBorder="1" applyAlignment="1">
      <alignment horizontal="center" vertical="top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9" fillId="0" borderId="0" xfId="0" applyFont="1"/>
    <xf numFmtId="0" fontId="6" fillId="0" borderId="9" xfId="0" applyNumberFormat="1" applyFont="1" applyFill="1" applyBorder="1" applyAlignment="1" applyProtection="1">
      <alignment horizontal="right" vertical="top" wrapText="1"/>
    </xf>
    <xf numFmtId="0" fontId="6" fillId="0" borderId="11" xfId="0" applyNumberFormat="1" applyFont="1" applyFill="1" applyBorder="1" applyAlignment="1" applyProtection="1">
      <alignment horizontal="right" vertical="top" wrapText="1"/>
    </xf>
    <xf numFmtId="0" fontId="10" fillId="0" borderId="9" xfId="0" applyNumberFormat="1" applyFont="1" applyFill="1" applyBorder="1" applyAlignment="1" applyProtection="1">
      <alignment horizontal="right" vertical="top" wrapText="1"/>
    </xf>
    <xf numFmtId="0" fontId="10" fillId="0" borderId="11" xfId="0" applyNumberFormat="1" applyFont="1" applyFill="1" applyBorder="1" applyAlignment="1" applyProtection="1">
      <alignment horizontal="right" vertical="top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left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5" fillId="0" borderId="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</cellXfs>
  <cellStyles count="7">
    <cellStyle name="Обычный" xfId="0" builtinId="0"/>
    <cellStyle name="Обычный 10" xfId="5"/>
    <cellStyle name="Обычный 100" xfId="2"/>
    <cellStyle name="Обычный 140 3 2" xfId="4"/>
    <cellStyle name="Обычный 2" xfId="1"/>
    <cellStyle name="Обычный 25 2" xfId="3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95"/>
  <sheetViews>
    <sheetView tabSelected="1" topLeftCell="A82" workbookViewId="0">
      <selection activeCell="C76" sqref="C76"/>
    </sheetView>
  </sheetViews>
  <sheetFormatPr defaultColWidth="9.109375" defaultRowHeight="11.25" customHeight="1" x14ac:dyDescent="0.2"/>
  <cols>
    <col min="1" max="1" width="6.6640625" style="1" customWidth="1"/>
    <col min="2" max="2" width="20.109375" style="1" customWidth="1"/>
    <col min="3" max="3" width="32.6640625" style="2" customWidth="1"/>
    <col min="4" max="8" width="14" style="2" customWidth="1"/>
    <col min="9" max="9" width="9.109375" style="2"/>
    <col min="10" max="14" width="88.6640625" style="3" hidden="1" customWidth="1"/>
    <col min="15" max="20" width="108.88671875" style="3" hidden="1" customWidth="1"/>
    <col min="21" max="21" width="129.5546875" style="3" hidden="1" customWidth="1"/>
    <col min="22" max="23" width="52.88671875" style="3" hidden="1" customWidth="1"/>
    <col min="24" max="16384" width="9.109375" style="2"/>
  </cols>
  <sheetData>
    <row r="1" spans="1:25" customFormat="1" ht="14.4" x14ac:dyDescent="0.3">
      <c r="H1" s="4" t="s">
        <v>0</v>
      </c>
      <c r="X1" s="83" t="s">
        <v>155</v>
      </c>
      <c r="Y1" s="83"/>
    </row>
    <row r="2" spans="1:25" customFormat="1" ht="14.4" x14ac:dyDescent="0.3">
      <c r="A2" s="5"/>
      <c r="B2" s="5"/>
      <c r="C2" s="6"/>
      <c r="D2" s="6"/>
      <c r="E2" s="6"/>
      <c r="F2" s="6"/>
      <c r="G2" s="6"/>
      <c r="H2" s="4"/>
    </row>
    <row r="3" spans="1:25" customFormat="1" ht="14.4" x14ac:dyDescent="0.3">
      <c r="A3" s="5"/>
      <c r="B3" s="5"/>
      <c r="C3" s="6"/>
      <c r="D3" s="6"/>
      <c r="E3" s="6"/>
      <c r="F3" s="6"/>
      <c r="G3" s="6"/>
      <c r="H3" s="4"/>
    </row>
    <row r="4" spans="1:25" customFormat="1" ht="14.4" x14ac:dyDescent="0.3">
      <c r="A4" s="5"/>
      <c r="B4" s="5" t="s">
        <v>1</v>
      </c>
      <c r="C4" s="79" t="s">
        <v>2</v>
      </c>
      <c r="D4" s="79"/>
      <c r="E4" s="79"/>
      <c r="F4" s="79"/>
      <c r="G4" s="79"/>
      <c r="H4" s="6"/>
      <c r="J4" s="7" t="s">
        <v>2</v>
      </c>
      <c r="K4" s="7" t="s">
        <v>3</v>
      </c>
      <c r="L4" s="7" t="s">
        <v>3</v>
      </c>
      <c r="M4" s="7" t="s">
        <v>3</v>
      </c>
      <c r="N4" s="7" t="s">
        <v>3</v>
      </c>
    </row>
    <row r="5" spans="1:25" customFormat="1" ht="10.5" customHeight="1" x14ac:dyDescent="0.3">
      <c r="A5" s="5"/>
      <c r="B5" s="5"/>
      <c r="C5" s="80" t="s">
        <v>4</v>
      </c>
      <c r="D5" s="80"/>
      <c r="E5" s="80"/>
      <c r="F5" s="80"/>
      <c r="G5" s="80"/>
      <c r="H5" s="6"/>
    </row>
    <row r="6" spans="1:25" customFormat="1" ht="17.25" customHeight="1" x14ac:dyDescent="0.3">
      <c r="A6" s="5"/>
      <c r="B6" s="6" t="s">
        <v>5</v>
      </c>
      <c r="C6" s="8"/>
      <c r="D6" s="8"/>
      <c r="E6" s="8"/>
      <c r="F6" s="8"/>
      <c r="G6" s="8"/>
      <c r="H6" s="6"/>
    </row>
    <row r="7" spans="1:25" customFormat="1" ht="17.25" customHeight="1" x14ac:dyDescent="0.3">
      <c r="A7" s="5"/>
      <c r="B7" s="5"/>
      <c r="C7" s="8"/>
      <c r="D7" s="8"/>
      <c r="E7" s="8"/>
      <c r="F7" s="8"/>
      <c r="G7" s="8"/>
      <c r="H7" s="6"/>
    </row>
    <row r="8" spans="1:25" customFormat="1" ht="17.25" customHeight="1" x14ac:dyDescent="0.3">
      <c r="A8" s="5"/>
      <c r="B8" s="9" t="s">
        <v>154</v>
      </c>
      <c r="C8" s="8"/>
      <c r="D8" s="8"/>
      <c r="E8" s="8"/>
      <c r="F8" s="8"/>
      <c r="G8" s="8"/>
      <c r="H8" s="6"/>
    </row>
    <row r="9" spans="1:25" customFormat="1" ht="17.25" customHeight="1" x14ac:dyDescent="0.3">
      <c r="A9" s="5"/>
      <c r="B9" s="1" t="s">
        <v>6</v>
      </c>
      <c r="D9" s="4"/>
      <c r="E9" s="8"/>
      <c r="F9" s="8"/>
      <c r="G9" s="8"/>
      <c r="H9" s="6"/>
    </row>
    <row r="10" spans="1:25" customFormat="1" ht="17.25" customHeight="1" x14ac:dyDescent="0.3">
      <c r="A10" s="5"/>
      <c r="B10" s="5"/>
      <c r="C10" s="81"/>
      <c r="D10" s="81"/>
      <c r="E10" s="81"/>
      <c r="F10" s="81"/>
      <c r="G10" s="81"/>
      <c r="H10" s="6"/>
    </row>
    <row r="11" spans="1:25" customFormat="1" ht="11.25" customHeight="1" x14ac:dyDescent="0.3">
      <c r="A11" s="10"/>
      <c r="B11" s="10"/>
      <c r="C11" s="80" t="s">
        <v>7</v>
      </c>
      <c r="D11" s="80"/>
      <c r="E11" s="80"/>
      <c r="F11" s="80"/>
      <c r="G11" s="80"/>
      <c r="H11" s="11"/>
    </row>
    <row r="12" spans="1:25" customFormat="1" ht="11.25" customHeight="1" x14ac:dyDescent="0.3">
      <c r="A12" s="10"/>
      <c r="B12" s="10"/>
      <c r="C12" s="8"/>
      <c r="D12" s="8"/>
      <c r="E12" s="8"/>
      <c r="F12" s="8"/>
      <c r="G12" s="8"/>
      <c r="H12" s="11"/>
    </row>
    <row r="13" spans="1:25" customFormat="1" ht="17.399999999999999" x14ac:dyDescent="0.3">
      <c r="A13" s="10"/>
      <c r="B13" s="82" t="s">
        <v>8</v>
      </c>
      <c r="C13" s="82"/>
      <c r="D13" s="82"/>
      <c r="E13" s="82"/>
      <c r="F13" s="82"/>
      <c r="G13" s="82"/>
      <c r="H13" s="11"/>
    </row>
    <row r="14" spans="1:25" customFormat="1" ht="11.25" customHeight="1" x14ac:dyDescent="0.3">
      <c r="A14" s="10"/>
      <c r="B14" s="10"/>
      <c r="C14" s="8"/>
      <c r="D14" s="8"/>
      <c r="E14" s="8"/>
      <c r="F14" s="8"/>
      <c r="G14" s="8"/>
      <c r="H14" s="11"/>
    </row>
    <row r="15" spans="1:25" customFormat="1" ht="14.4" x14ac:dyDescent="0.3">
      <c r="A15" s="12"/>
      <c r="B15" s="72" t="s">
        <v>9</v>
      </c>
      <c r="C15" s="72"/>
      <c r="D15" s="72"/>
      <c r="E15" s="72"/>
      <c r="F15" s="72"/>
      <c r="G15" s="72"/>
      <c r="H15" s="7"/>
      <c r="O15" s="7" t="s">
        <v>9</v>
      </c>
      <c r="P15" s="7" t="s">
        <v>3</v>
      </c>
      <c r="Q15" s="7" t="s">
        <v>3</v>
      </c>
      <c r="R15" s="7" t="s">
        <v>3</v>
      </c>
      <c r="S15" s="7" t="s">
        <v>3</v>
      </c>
      <c r="T15" s="7" t="s">
        <v>3</v>
      </c>
    </row>
    <row r="16" spans="1:25" customFormat="1" ht="13.5" customHeight="1" x14ac:dyDescent="0.3">
      <c r="A16" s="13"/>
      <c r="B16" s="73" t="s">
        <v>10</v>
      </c>
      <c r="C16" s="73"/>
      <c r="D16" s="73"/>
      <c r="E16" s="73"/>
      <c r="F16" s="73"/>
      <c r="G16" s="73"/>
      <c r="H16" s="14"/>
    </row>
    <row r="17" spans="1:22" customFormat="1" ht="9.75" customHeight="1" x14ac:dyDescent="0.3">
      <c r="A17" s="5"/>
      <c r="B17" s="5"/>
      <c r="C17" s="6"/>
      <c r="D17" s="15"/>
      <c r="E17" s="15"/>
      <c r="F17" s="15"/>
      <c r="G17" s="16"/>
      <c r="H17" s="16"/>
    </row>
    <row r="18" spans="1:22" customFormat="1" ht="14.4" x14ac:dyDescent="0.3">
      <c r="A18" s="17"/>
      <c r="B18" s="74" t="s">
        <v>141</v>
      </c>
      <c r="C18" s="74"/>
      <c r="D18" s="74"/>
      <c r="E18" s="74"/>
      <c r="F18" s="74"/>
      <c r="G18" s="74"/>
      <c r="H18" s="8"/>
    </row>
    <row r="19" spans="1:22" customFormat="1" ht="9.75" customHeight="1" x14ac:dyDescent="0.3">
      <c r="A19" s="5"/>
      <c r="B19" s="5"/>
      <c r="C19" s="6"/>
      <c r="D19" s="8"/>
      <c r="E19" s="8"/>
      <c r="F19" s="8"/>
      <c r="G19" s="8"/>
      <c r="H19" s="8"/>
    </row>
    <row r="20" spans="1:22" customFormat="1" ht="16.5" customHeight="1" x14ac:dyDescent="0.3">
      <c r="A20" s="75" t="s">
        <v>11</v>
      </c>
      <c r="B20" s="75" t="s">
        <v>12</v>
      </c>
      <c r="C20" s="68" t="s">
        <v>13</v>
      </c>
      <c r="D20" s="67" t="s">
        <v>14</v>
      </c>
      <c r="E20" s="67"/>
      <c r="F20" s="67"/>
      <c r="G20" s="67"/>
      <c r="H20" s="67" t="s">
        <v>15</v>
      </c>
    </row>
    <row r="21" spans="1:22" customFormat="1" ht="50.25" customHeight="1" x14ac:dyDescent="0.3">
      <c r="A21" s="76"/>
      <c r="B21" s="76"/>
      <c r="C21" s="78"/>
      <c r="D21" s="68" t="s">
        <v>16</v>
      </c>
      <c r="E21" s="68" t="s">
        <v>17</v>
      </c>
      <c r="F21" s="68" t="s">
        <v>18</v>
      </c>
      <c r="G21" s="70" t="s">
        <v>19</v>
      </c>
      <c r="H21" s="67"/>
    </row>
    <row r="22" spans="1:22" customFormat="1" ht="3.75" customHeight="1" x14ac:dyDescent="0.3">
      <c r="A22" s="77"/>
      <c r="B22" s="77"/>
      <c r="C22" s="69"/>
      <c r="D22" s="69"/>
      <c r="E22" s="69"/>
      <c r="F22" s="69"/>
      <c r="G22" s="71"/>
      <c r="H22" s="67"/>
    </row>
    <row r="23" spans="1:22" customFormat="1" ht="14.4" x14ac:dyDescent="0.3">
      <c r="A23" s="18">
        <v>1</v>
      </c>
      <c r="B23" s="18">
        <v>2</v>
      </c>
      <c r="C23" s="19">
        <v>3</v>
      </c>
      <c r="D23" s="19">
        <v>4</v>
      </c>
      <c r="E23" s="19">
        <v>5</v>
      </c>
      <c r="F23" s="19">
        <v>6</v>
      </c>
      <c r="G23" s="19">
        <v>7</v>
      </c>
      <c r="H23" s="19">
        <v>8</v>
      </c>
    </row>
    <row r="24" spans="1:22" customFormat="1" ht="14.4" x14ac:dyDescent="0.3">
      <c r="A24" s="59" t="s">
        <v>20</v>
      </c>
      <c r="B24" s="60"/>
      <c r="C24" s="60"/>
      <c r="D24" s="60"/>
      <c r="E24" s="60"/>
      <c r="F24" s="60"/>
      <c r="G24" s="60"/>
      <c r="H24" s="61"/>
      <c r="U24" s="20" t="s">
        <v>20</v>
      </c>
    </row>
    <row r="25" spans="1:22" customFormat="1" ht="20.399999999999999" x14ac:dyDescent="0.3">
      <c r="A25" s="18" t="s">
        <v>21</v>
      </c>
      <c r="B25" s="21" t="s">
        <v>22</v>
      </c>
      <c r="C25" s="22" t="s">
        <v>23</v>
      </c>
      <c r="D25" s="23">
        <v>13423730</v>
      </c>
      <c r="E25" s="24"/>
      <c r="F25" s="24"/>
      <c r="G25" s="24"/>
      <c r="H25" s="23">
        <v>13423730</v>
      </c>
      <c r="U25" s="20"/>
    </row>
    <row r="26" spans="1:22" customFormat="1" ht="30.6" x14ac:dyDescent="0.3">
      <c r="A26" s="18" t="s">
        <v>24</v>
      </c>
      <c r="B26" s="21" t="s">
        <v>25</v>
      </c>
      <c r="C26" s="22" t="s">
        <v>26</v>
      </c>
      <c r="D26" s="23">
        <v>9489150</v>
      </c>
      <c r="E26" s="24"/>
      <c r="F26" s="24"/>
      <c r="G26" s="24"/>
      <c r="H26" s="23">
        <v>9489150</v>
      </c>
      <c r="U26" s="20"/>
    </row>
    <row r="27" spans="1:22" customFormat="1" ht="30.6" x14ac:dyDescent="0.3">
      <c r="A27" s="18" t="s">
        <v>27</v>
      </c>
      <c r="B27" s="21" t="s">
        <v>28</v>
      </c>
      <c r="C27" s="22" t="s">
        <v>26</v>
      </c>
      <c r="D27" s="23">
        <v>15204530</v>
      </c>
      <c r="E27" s="24"/>
      <c r="F27" s="24"/>
      <c r="G27" s="24"/>
      <c r="H27" s="23">
        <v>15204530</v>
      </c>
      <c r="U27" s="20"/>
    </row>
    <row r="28" spans="1:22" customFormat="1" ht="20.399999999999999" x14ac:dyDescent="0.3">
      <c r="A28" s="18" t="s">
        <v>29</v>
      </c>
      <c r="B28" s="21" t="s">
        <v>30</v>
      </c>
      <c r="C28" s="22" t="s">
        <v>31</v>
      </c>
      <c r="D28" s="24"/>
      <c r="E28" s="24"/>
      <c r="F28" s="24"/>
      <c r="G28" s="23">
        <v>1891290</v>
      </c>
      <c r="H28" s="23">
        <v>1891290</v>
      </c>
      <c r="U28" s="20"/>
    </row>
    <row r="29" spans="1:22" customFormat="1" ht="21.6" x14ac:dyDescent="0.3">
      <c r="A29" s="25"/>
      <c r="B29" s="57" t="s">
        <v>32</v>
      </c>
      <c r="C29" s="58"/>
      <c r="D29" s="26">
        <v>38117410</v>
      </c>
      <c r="E29" s="27"/>
      <c r="F29" s="28"/>
      <c r="G29" s="29">
        <v>1891290</v>
      </c>
      <c r="H29" s="29">
        <v>40008700</v>
      </c>
      <c r="U29" s="20"/>
      <c r="V29" s="30" t="s">
        <v>32</v>
      </c>
    </row>
    <row r="30" spans="1:22" customFormat="1" ht="14.4" x14ac:dyDescent="0.3">
      <c r="A30" s="59" t="s">
        <v>33</v>
      </c>
      <c r="B30" s="60"/>
      <c r="C30" s="60"/>
      <c r="D30" s="60"/>
      <c r="E30" s="60"/>
      <c r="F30" s="60"/>
      <c r="G30" s="60"/>
      <c r="H30" s="61"/>
      <c r="U30" s="20" t="s">
        <v>33</v>
      </c>
      <c r="V30" s="30"/>
    </row>
    <row r="31" spans="1:22" customFormat="1" ht="14.4" x14ac:dyDescent="0.3">
      <c r="A31" s="18" t="s">
        <v>34</v>
      </c>
      <c r="B31" s="21" t="s">
        <v>35</v>
      </c>
      <c r="C31" s="22" t="s">
        <v>36</v>
      </c>
      <c r="D31" s="23">
        <v>539499310</v>
      </c>
      <c r="E31" s="23">
        <v>51098420</v>
      </c>
      <c r="F31" s="23">
        <v>463971110</v>
      </c>
      <c r="G31" s="24"/>
      <c r="H31" s="23">
        <v>1054568840</v>
      </c>
      <c r="U31" s="20"/>
      <c r="V31" s="30"/>
    </row>
    <row r="32" spans="1:22" customFormat="1" ht="14.4" x14ac:dyDescent="0.3">
      <c r="A32" s="18" t="s">
        <v>37</v>
      </c>
      <c r="B32" s="21" t="s">
        <v>38</v>
      </c>
      <c r="C32" s="22" t="s">
        <v>39</v>
      </c>
      <c r="D32" s="23">
        <v>474597040</v>
      </c>
      <c r="E32" s="23">
        <v>22961820</v>
      </c>
      <c r="F32" s="23">
        <v>382836340</v>
      </c>
      <c r="G32" s="24"/>
      <c r="H32" s="23">
        <v>880395200</v>
      </c>
      <c r="U32" s="20"/>
      <c r="V32" s="30"/>
    </row>
    <row r="33" spans="1:22" customFormat="1" ht="20.399999999999999" x14ac:dyDescent="0.3">
      <c r="A33" s="18" t="s">
        <v>40</v>
      </c>
      <c r="B33" s="21" t="s">
        <v>41</v>
      </c>
      <c r="C33" s="22" t="s">
        <v>42</v>
      </c>
      <c r="D33" s="23">
        <v>272857300</v>
      </c>
      <c r="E33" s="24"/>
      <c r="F33" s="24"/>
      <c r="G33" s="24"/>
      <c r="H33" s="23">
        <v>272857300</v>
      </c>
      <c r="U33" s="20"/>
      <c r="V33" s="30"/>
    </row>
    <row r="34" spans="1:22" customFormat="1" ht="21.6" x14ac:dyDescent="0.3">
      <c r="A34" s="25"/>
      <c r="B34" s="57" t="s">
        <v>43</v>
      </c>
      <c r="C34" s="58"/>
      <c r="D34" s="26">
        <v>1286953650</v>
      </c>
      <c r="E34" s="26">
        <v>74060240</v>
      </c>
      <c r="F34" s="29">
        <v>846807450</v>
      </c>
      <c r="G34" s="28"/>
      <c r="H34" s="29">
        <v>2207821340</v>
      </c>
      <c r="U34" s="20"/>
      <c r="V34" s="30" t="s">
        <v>43</v>
      </c>
    </row>
    <row r="35" spans="1:22" customFormat="1" ht="14.4" x14ac:dyDescent="0.3">
      <c r="A35" s="59" t="s">
        <v>44</v>
      </c>
      <c r="B35" s="60"/>
      <c r="C35" s="60"/>
      <c r="D35" s="60"/>
      <c r="E35" s="60"/>
      <c r="F35" s="60"/>
      <c r="G35" s="60"/>
      <c r="H35" s="61"/>
      <c r="U35" s="20" t="s">
        <v>44</v>
      </c>
      <c r="V35" s="30"/>
    </row>
    <row r="36" spans="1:22" customFormat="1" ht="14.4" x14ac:dyDescent="0.3">
      <c r="A36" s="18" t="s">
        <v>45</v>
      </c>
      <c r="B36" s="21" t="s">
        <v>46</v>
      </c>
      <c r="C36" s="22" t="s">
        <v>47</v>
      </c>
      <c r="D36" s="23">
        <v>128907560</v>
      </c>
      <c r="E36" s="23">
        <v>15158190</v>
      </c>
      <c r="F36" s="23">
        <v>20140200</v>
      </c>
      <c r="G36" s="24"/>
      <c r="H36" s="23">
        <v>164205950</v>
      </c>
      <c r="U36" s="20"/>
      <c r="V36" s="30"/>
    </row>
    <row r="37" spans="1:22" customFormat="1" ht="14.4" x14ac:dyDescent="0.3">
      <c r="A37" s="18" t="s">
        <v>48</v>
      </c>
      <c r="B37" s="21" t="s">
        <v>49</v>
      </c>
      <c r="C37" s="22" t="s">
        <v>50</v>
      </c>
      <c r="D37" s="23">
        <v>135695660</v>
      </c>
      <c r="E37" s="23">
        <v>18011870</v>
      </c>
      <c r="F37" s="23">
        <v>21256840</v>
      </c>
      <c r="G37" s="24"/>
      <c r="H37" s="23">
        <v>174964370</v>
      </c>
      <c r="U37" s="20"/>
      <c r="V37" s="30"/>
    </row>
    <row r="38" spans="1:22" customFormat="1" ht="21.6" x14ac:dyDescent="0.3">
      <c r="A38" s="25"/>
      <c r="B38" s="57" t="s">
        <v>51</v>
      </c>
      <c r="C38" s="58"/>
      <c r="D38" s="26">
        <v>264603220</v>
      </c>
      <c r="E38" s="26">
        <v>33170060</v>
      </c>
      <c r="F38" s="29">
        <v>41397040</v>
      </c>
      <c r="G38" s="28"/>
      <c r="H38" s="29">
        <v>339170320</v>
      </c>
      <c r="U38" s="20"/>
      <c r="V38" s="30" t="s">
        <v>51</v>
      </c>
    </row>
    <row r="39" spans="1:22" customFormat="1" ht="14.4" x14ac:dyDescent="0.3">
      <c r="A39" s="59" t="s">
        <v>52</v>
      </c>
      <c r="B39" s="60"/>
      <c r="C39" s="60"/>
      <c r="D39" s="60"/>
      <c r="E39" s="60"/>
      <c r="F39" s="60"/>
      <c r="G39" s="60"/>
      <c r="H39" s="61"/>
      <c r="U39" s="20" t="s">
        <v>52</v>
      </c>
      <c r="V39" s="30"/>
    </row>
    <row r="40" spans="1:22" customFormat="1" ht="14.4" x14ac:dyDescent="0.3">
      <c r="A40" s="18" t="s">
        <v>53</v>
      </c>
      <c r="B40" s="21" t="s">
        <v>54</v>
      </c>
      <c r="C40" s="22" t="s">
        <v>55</v>
      </c>
      <c r="D40" s="23">
        <v>6376140</v>
      </c>
      <c r="E40" s="23">
        <v>51495770</v>
      </c>
      <c r="F40" s="23">
        <v>33233100</v>
      </c>
      <c r="G40" s="24"/>
      <c r="H40" s="23">
        <v>91105010</v>
      </c>
      <c r="U40" s="20"/>
      <c r="V40" s="30"/>
    </row>
    <row r="41" spans="1:22" customFormat="1" ht="14.4" x14ac:dyDescent="0.3">
      <c r="A41" s="18" t="s">
        <v>56</v>
      </c>
      <c r="B41" s="21" t="s">
        <v>57</v>
      </c>
      <c r="C41" s="22" t="s">
        <v>58</v>
      </c>
      <c r="D41" s="23">
        <v>409160</v>
      </c>
      <c r="E41" s="23">
        <v>8520</v>
      </c>
      <c r="F41" s="24"/>
      <c r="G41" s="24"/>
      <c r="H41" s="23">
        <v>417680</v>
      </c>
      <c r="U41" s="20"/>
      <c r="V41" s="30"/>
    </row>
    <row r="42" spans="1:22" customFormat="1" ht="14.4" x14ac:dyDescent="0.3">
      <c r="A42" s="25"/>
      <c r="B42" s="57" t="s">
        <v>59</v>
      </c>
      <c r="C42" s="58"/>
      <c r="D42" s="26">
        <v>6785300</v>
      </c>
      <c r="E42" s="26">
        <v>51504290</v>
      </c>
      <c r="F42" s="29">
        <v>33233100</v>
      </c>
      <c r="G42" s="28"/>
      <c r="H42" s="29">
        <v>91522690</v>
      </c>
      <c r="U42" s="20"/>
      <c r="V42" s="30" t="s">
        <v>59</v>
      </c>
    </row>
    <row r="43" spans="1:22" customFormat="1" ht="14.4" x14ac:dyDescent="0.3">
      <c r="A43" s="59" t="s">
        <v>60</v>
      </c>
      <c r="B43" s="60"/>
      <c r="C43" s="60"/>
      <c r="D43" s="60"/>
      <c r="E43" s="60"/>
      <c r="F43" s="60"/>
      <c r="G43" s="60"/>
      <c r="H43" s="61"/>
      <c r="U43" s="20" t="s">
        <v>60</v>
      </c>
      <c r="V43" s="30"/>
    </row>
    <row r="44" spans="1:22" customFormat="1" ht="14.4" x14ac:dyDescent="0.3">
      <c r="A44" s="18" t="s">
        <v>61</v>
      </c>
      <c r="B44" s="21" t="s">
        <v>62</v>
      </c>
      <c r="C44" s="22" t="s">
        <v>63</v>
      </c>
      <c r="D44" s="23">
        <v>2511350</v>
      </c>
      <c r="E44" s="23">
        <v>4072000</v>
      </c>
      <c r="F44" s="23">
        <v>15060</v>
      </c>
      <c r="G44" s="24"/>
      <c r="H44" s="23">
        <v>6598410</v>
      </c>
      <c r="U44" s="20"/>
      <c r="V44" s="30"/>
    </row>
    <row r="45" spans="1:22" customFormat="1" ht="20.399999999999999" x14ac:dyDescent="0.3">
      <c r="A45" s="18" t="s">
        <v>64</v>
      </c>
      <c r="B45" s="21" t="s">
        <v>65</v>
      </c>
      <c r="C45" s="22" t="s">
        <v>66</v>
      </c>
      <c r="D45" s="23">
        <v>142325370</v>
      </c>
      <c r="E45" s="24"/>
      <c r="F45" s="24"/>
      <c r="G45" s="24"/>
      <c r="H45" s="23">
        <v>142325370</v>
      </c>
      <c r="U45" s="20"/>
      <c r="V45" s="30"/>
    </row>
    <row r="46" spans="1:22" customFormat="1" ht="20.399999999999999" x14ac:dyDescent="0.3">
      <c r="A46" s="18" t="s">
        <v>67</v>
      </c>
      <c r="B46" s="21" t="s">
        <v>68</v>
      </c>
      <c r="C46" s="22" t="s">
        <v>69</v>
      </c>
      <c r="D46" s="23">
        <v>4611760</v>
      </c>
      <c r="E46" s="24"/>
      <c r="F46" s="23">
        <v>67630050</v>
      </c>
      <c r="G46" s="24"/>
      <c r="H46" s="23">
        <v>72241810</v>
      </c>
      <c r="U46" s="20"/>
      <c r="V46" s="30"/>
    </row>
    <row r="47" spans="1:22" customFormat="1" ht="14.4" x14ac:dyDescent="0.3">
      <c r="A47" s="18" t="s">
        <v>70</v>
      </c>
      <c r="B47" s="21" t="s">
        <v>71</v>
      </c>
      <c r="C47" s="22" t="s">
        <v>72</v>
      </c>
      <c r="D47" s="23">
        <v>1011480</v>
      </c>
      <c r="E47" s="23">
        <v>1195860</v>
      </c>
      <c r="F47" s="23">
        <v>211750</v>
      </c>
      <c r="G47" s="24"/>
      <c r="H47" s="23">
        <v>2419090</v>
      </c>
      <c r="U47" s="20"/>
      <c r="V47" s="30"/>
    </row>
    <row r="48" spans="1:22" customFormat="1" ht="14.4" x14ac:dyDescent="0.3">
      <c r="A48" s="25"/>
      <c r="B48" s="57" t="s">
        <v>73</v>
      </c>
      <c r="C48" s="58"/>
      <c r="D48" s="26">
        <v>150459960</v>
      </c>
      <c r="E48" s="26">
        <v>5267860</v>
      </c>
      <c r="F48" s="29">
        <v>67856860</v>
      </c>
      <c r="G48" s="28"/>
      <c r="H48" s="29">
        <v>223584680</v>
      </c>
      <c r="U48" s="20"/>
      <c r="V48" s="30" t="s">
        <v>73</v>
      </c>
    </row>
    <row r="49" spans="1:23" customFormat="1" ht="14.4" x14ac:dyDescent="0.3">
      <c r="A49" s="59" t="s">
        <v>74</v>
      </c>
      <c r="B49" s="60"/>
      <c r="C49" s="60"/>
      <c r="D49" s="60"/>
      <c r="E49" s="60"/>
      <c r="F49" s="60"/>
      <c r="G49" s="60"/>
      <c r="H49" s="61"/>
      <c r="U49" s="20" t="s">
        <v>74</v>
      </c>
      <c r="V49" s="30"/>
    </row>
    <row r="50" spans="1:23" customFormat="1" ht="14.4" x14ac:dyDescent="0.3">
      <c r="A50" s="18" t="s">
        <v>75</v>
      </c>
      <c r="B50" s="21" t="s">
        <v>76</v>
      </c>
      <c r="C50" s="22" t="s">
        <v>77</v>
      </c>
      <c r="D50" s="23">
        <v>91692810</v>
      </c>
      <c r="E50" s="23">
        <v>288130</v>
      </c>
      <c r="F50" s="23">
        <v>23450</v>
      </c>
      <c r="G50" s="24"/>
      <c r="H50" s="23">
        <v>92004390</v>
      </c>
      <c r="U50" s="20"/>
      <c r="V50" s="30"/>
    </row>
    <row r="51" spans="1:23" customFormat="1" ht="14.4" x14ac:dyDescent="0.3">
      <c r="A51" s="18" t="s">
        <v>78</v>
      </c>
      <c r="B51" s="21" t="s">
        <v>79</v>
      </c>
      <c r="C51" s="22" t="s">
        <v>80</v>
      </c>
      <c r="D51" s="23">
        <v>147107690</v>
      </c>
      <c r="E51" s="23">
        <v>1751620</v>
      </c>
      <c r="F51" s="23">
        <v>51671370</v>
      </c>
      <c r="G51" s="24"/>
      <c r="H51" s="23">
        <v>200530680</v>
      </c>
      <c r="U51" s="20"/>
      <c r="V51" s="30"/>
    </row>
    <row r="52" spans="1:23" customFormat="1" ht="14.4" x14ac:dyDescent="0.3">
      <c r="A52" s="18" t="s">
        <v>81</v>
      </c>
      <c r="B52" s="21" t="s">
        <v>82</v>
      </c>
      <c r="C52" s="22" t="s">
        <v>83</v>
      </c>
      <c r="D52" s="23">
        <v>288720390</v>
      </c>
      <c r="E52" s="23">
        <v>4546290</v>
      </c>
      <c r="F52" s="23">
        <v>28077550</v>
      </c>
      <c r="G52" s="24"/>
      <c r="H52" s="23">
        <v>321344230</v>
      </c>
      <c r="U52" s="20"/>
      <c r="V52" s="30"/>
    </row>
    <row r="53" spans="1:23" customFormat="1" ht="20.399999999999999" x14ac:dyDescent="0.3">
      <c r="A53" s="18" t="s">
        <v>84</v>
      </c>
      <c r="B53" s="21" t="s">
        <v>85</v>
      </c>
      <c r="C53" s="22" t="s">
        <v>86</v>
      </c>
      <c r="D53" s="23">
        <v>198680880</v>
      </c>
      <c r="E53" s="23">
        <v>13381130</v>
      </c>
      <c r="F53" s="23">
        <v>81165100</v>
      </c>
      <c r="G53" s="24"/>
      <c r="H53" s="23">
        <v>293227110</v>
      </c>
      <c r="U53" s="20"/>
      <c r="V53" s="30"/>
    </row>
    <row r="54" spans="1:23" customFormat="1" ht="14.4" x14ac:dyDescent="0.3">
      <c r="A54" s="18" t="s">
        <v>87</v>
      </c>
      <c r="B54" s="21" t="s">
        <v>88</v>
      </c>
      <c r="C54" s="22" t="s">
        <v>89</v>
      </c>
      <c r="D54" s="23">
        <v>8174850</v>
      </c>
      <c r="E54" s="23">
        <v>4078300</v>
      </c>
      <c r="F54" s="23">
        <v>71418770</v>
      </c>
      <c r="G54" s="24"/>
      <c r="H54" s="23">
        <v>83671920</v>
      </c>
      <c r="U54" s="20"/>
      <c r="V54" s="30"/>
    </row>
    <row r="55" spans="1:23" customFormat="1" ht="21.6" x14ac:dyDescent="0.3">
      <c r="A55" s="25"/>
      <c r="B55" s="57" t="s">
        <v>90</v>
      </c>
      <c r="C55" s="58"/>
      <c r="D55" s="26">
        <v>734376620</v>
      </c>
      <c r="E55" s="26">
        <v>24045470</v>
      </c>
      <c r="F55" s="29">
        <v>232356240</v>
      </c>
      <c r="G55" s="28"/>
      <c r="H55" s="29">
        <v>990778330</v>
      </c>
      <c r="U55" s="20"/>
      <c r="V55" s="30" t="s">
        <v>90</v>
      </c>
    </row>
    <row r="56" spans="1:23" customFormat="1" ht="14.4" x14ac:dyDescent="0.3">
      <c r="A56" s="59" t="s">
        <v>91</v>
      </c>
      <c r="B56" s="60"/>
      <c r="C56" s="60"/>
      <c r="D56" s="60"/>
      <c r="E56" s="60"/>
      <c r="F56" s="60"/>
      <c r="G56" s="60"/>
      <c r="H56" s="61"/>
      <c r="U56" s="20" t="s">
        <v>91</v>
      </c>
      <c r="V56" s="30"/>
    </row>
    <row r="57" spans="1:23" customFormat="1" ht="14.4" x14ac:dyDescent="0.3">
      <c r="A57" s="18" t="s">
        <v>92</v>
      </c>
      <c r="B57" s="21" t="s">
        <v>93</v>
      </c>
      <c r="C57" s="22" t="s">
        <v>94</v>
      </c>
      <c r="D57" s="23">
        <v>119390090</v>
      </c>
      <c r="E57" s="24"/>
      <c r="F57" s="24"/>
      <c r="G57" s="24"/>
      <c r="H57" s="23">
        <v>119390090</v>
      </c>
      <c r="U57" s="20"/>
      <c r="V57" s="30"/>
    </row>
    <row r="58" spans="1:23" customFormat="1" ht="14.4" x14ac:dyDescent="0.3">
      <c r="A58" s="18" t="s">
        <v>95</v>
      </c>
      <c r="B58" s="21" t="s">
        <v>96</v>
      </c>
      <c r="C58" s="22" t="s">
        <v>97</v>
      </c>
      <c r="D58" s="23">
        <v>5924880</v>
      </c>
      <c r="E58" s="23">
        <v>237500</v>
      </c>
      <c r="F58" s="23">
        <v>36090</v>
      </c>
      <c r="G58" s="24"/>
      <c r="H58" s="23">
        <v>6198470</v>
      </c>
      <c r="U58" s="20"/>
      <c r="V58" s="30"/>
    </row>
    <row r="59" spans="1:23" customFormat="1" ht="14.4" x14ac:dyDescent="0.3">
      <c r="A59" s="25"/>
      <c r="B59" s="57" t="s">
        <v>98</v>
      </c>
      <c r="C59" s="58"/>
      <c r="D59" s="26">
        <v>125314970</v>
      </c>
      <c r="E59" s="26">
        <v>237500</v>
      </c>
      <c r="F59" s="29">
        <v>36090</v>
      </c>
      <c r="G59" s="28"/>
      <c r="H59" s="29">
        <v>125588560</v>
      </c>
      <c r="U59" s="20"/>
      <c r="V59" s="30" t="s">
        <v>98</v>
      </c>
    </row>
    <row r="60" spans="1:23" customFormat="1" ht="14.4" x14ac:dyDescent="0.3">
      <c r="A60" s="25"/>
      <c r="B60" s="55" t="s">
        <v>99</v>
      </c>
      <c r="C60" s="56"/>
      <c r="D60" s="26">
        <v>2606611130</v>
      </c>
      <c r="E60" s="26">
        <v>188285420</v>
      </c>
      <c r="F60" s="29">
        <v>1221686780</v>
      </c>
      <c r="G60" s="29">
        <v>1891290</v>
      </c>
      <c r="H60" s="29">
        <v>4018474620</v>
      </c>
      <c r="U60" s="20"/>
      <c r="V60" s="30"/>
      <c r="W60" s="31" t="s">
        <v>99</v>
      </c>
    </row>
    <row r="61" spans="1:23" customFormat="1" ht="14.4" x14ac:dyDescent="0.3">
      <c r="A61" s="59" t="s">
        <v>100</v>
      </c>
      <c r="B61" s="60"/>
      <c r="C61" s="60"/>
      <c r="D61" s="60"/>
      <c r="E61" s="60"/>
      <c r="F61" s="60"/>
      <c r="G61" s="60"/>
      <c r="H61" s="61"/>
      <c r="U61" s="20" t="s">
        <v>100</v>
      </c>
      <c r="V61" s="30"/>
      <c r="W61" s="31"/>
    </row>
    <row r="62" spans="1:23" customFormat="1" ht="30.6" x14ac:dyDescent="0.3">
      <c r="A62" s="18" t="s">
        <v>101</v>
      </c>
      <c r="B62" s="21" t="s">
        <v>102</v>
      </c>
      <c r="C62" s="22" t="s">
        <v>103</v>
      </c>
      <c r="D62" s="23">
        <v>41705780</v>
      </c>
      <c r="E62" s="23">
        <v>3012570</v>
      </c>
      <c r="F62" s="24"/>
      <c r="G62" s="24"/>
      <c r="H62" s="23">
        <v>44718350</v>
      </c>
      <c r="U62" s="20"/>
      <c r="V62" s="30"/>
      <c r="W62" s="31"/>
    </row>
    <row r="63" spans="1:23" customFormat="1" ht="14.4" x14ac:dyDescent="0.3">
      <c r="A63" s="25"/>
      <c r="B63" s="57" t="s">
        <v>104</v>
      </c>
      <c r="C63" s="58"/>
      <c r="D63" s="26">
        <v>41705780</v>
      </c>
      <c r="E63" s="26">
        <v>3012570</v>
      </c>
      <c r="F63" s="28"/>
      <c r="G63" s="28"/>
      <c r="H63" s="29">
        <v>44718350</v>
      </c>
      <c r="U63" s="20"/>
      <c r="V63" s="30" t="s">
        <v>104</v>
      </c>
      <c r="W63" s="31"/>
    </row>
    <row r="64" spans="1:23" customFormat="1" ht="14.4" x14ac:dyDescent="0.3">
      <c r="A64" s="25"/>
      <c r="B64" s="55" t="s">
        <v>105</v>
      </c>
      <c r="C64" s="56"/>
      <c r="D64" s="26">
        <v>2648316910</v>
      </c>
      <c r="E64" s="26">
        <v>191297990</v>
      </c>
      <c r="F64" s="29">
        <v>1221686780</v>
      </c>
      <c r="G64" s="29">
        <v>1891290</v>
      </c>
      <c r="H64" s="29">
        <v>4063192970</v>
      </c>
      <c r="U64" s="20"/>
      <c r="V64" s="30"/>
      <c r="W64" s="31" t="s">
        <v>105</v>
      </c>
    </row>
    <row r="65" spans="1:54" customFormat="1" ht="14.4" x14ac:dyDescent="0.3">
      <c r="A65" s="59" t="s">
        <v>106</v>
      </c>
      <c r="B65" s="60"/>
      <c r="C65" s="60"/>
      <c r="D65" s="60"/>
      <c r="E65" s="60"/>
      <c r="F65" s="60"/>
      <c r="G65" s="60"/>
      <c r="H65" s="61"/>
      <c r="U65" s="20" t="s">
        <v>106</v>
      </c>
      <c r="V65" s="30"/>
      <c r="W65" s="31"/>
    </row>
    <row r="66" spans="1:54" customFormat="1" ht="40.799999999999997" x14ac:dyDescent="0.3">
      <c r="A66" s="18" t="s">
        <v>107</v>
      </c>
      <c r="B66" s="21" t="s">
        <v>108</v>
      </c>
      <c r="C66" s="22" t="s">
        <v>109</v>
      </c>
      <c r="D66" s="23">
        <v>137712480</v>
      </c>
      <c r="E66" s="23">
        <v>9947500</v>
      </c>
      <c r="F66" s="24"/>
      <c r="G66" s="24"/>
      <c r="H66" s="23">
        <v>147659980</v>
      </c>
      <c r="U66" s="20"/>
      <c r="V66" s="30"/>
      <c r="W66" s="31"/>
    </row>
    <row r="67" spans="1:54" customFormat="1" ht="20.399999999999999" x14ac:dyDescent="0.3">
      <c r="A67" s="18" t="s">
        <v>110</v>
      </c>
      <c r="B67" s="21" t="s">
        <v>111</v>
      </c>
      <c r="C67" s="22" t="s">
        <v>112</v>
      </c>
      <c r="D67" s="23">
        <v>15889900</v>
      </c>
      <c r="E67" s="23">
        <v>1147790</v>
      </c>
      <c r="F67" s="24"/>
      <c r="G67" s="24"/>
      <c r="H67" s="23">
        <v>17037690</v>
      </c>
      <c r="U67" s="20"/>
      <c r="V67" s="30"/>
      <c r="W67" s="31"/>
    </row>
    <row r="68" spans="1:54" customFormat="1" ht="30.6" x14ac:dyDescent="0.3">
      <c r="A68" s="18" t="s">
        <v>113</v>
      </c>
      <c r="B68" s="21" t="s">
        <v>114</v>
      </c>
      <c r="C68" s="22" t="s">
        <v>115</v>
      </c>
      <c r="D68" s="24"/>
      <c r="E68" s="24"/>
      <c r="F68" s="24"/>
      <c r="G68" s="23">
        <v>89010</v>
      </c>
      <c r="H68" s="23">
        <v>89010</v>
      </c>
      <c r="U68" s="20"/>
      <c r="V68" s="30"/>
      <c r="W68" s="31"/>
    </row>
    <row r="69" spans="1:54" customFormat="1" ht="20.399999999999999" x14ac:dyDescent="0.3">
      <c r="A69" s="18" t="s">
        <v>116</v>
      </c>
      <c r="B69" s="21" t="s">
        <v>117</v>
      </c>
      <c r="C69" s="22" t="s">
        <v>118</v>
      </c>
      <c r="D69" s="24"/>
      <c r="E69" s="24"/>
      <c r="F69" s="24"/>
      <c r="G69" s="23">
        <v>67780</v>
      </c>
      <c r="H69" s="23">
        <v>67780</v>
      </c>
      <c r="U69" s="20"/>
      <c r="V69" s="30"/>
      <c r="W69" s="31"/>
    </row>
    <row r="70" spans="1:54" customFormat="1" ht="20.399999999999999" x14ac:dyDescent="0.3">
      <c r="A70" s="18" t="s">
        <v>119</v>
      </c>
      <c r="B70" s="21" t="s">
        <v>120</v>
      </c>
      <c r="C70" s="22" t="s">
        <v>121</v>
      </c>
      <c r="D70" s="24"/>
      <c r="E70" s="24"/>
      <c r="F70" s="24"/>
      <c r="G70" s="23">
        <v>334686310</v>
      </c>
      <c r="H70" s="23">
        <v>334686310</v>
      </c>
      <c r="U70" s="20"/>
      <c r="V70" s="30"/>
      <c r="W70" s="31"/>
    </row>
    <row r="71" spans="1:54" customFormat="1" ht="14.4" x14ac:dyDescent="0.3">
      <c r="A71" s="18" t="s">
        <v>122</v>
      </c>
      <c r="B71" s="21" t="s">
        <v>123</v>
      </c>
      <c r="C71" s="22" t="s">
        <v>124</v>
      </c>
      <c r="D71" s="24"/>
      <c r="E71" s="24"/>
      <c r="F71" s="24"/>
      <c r="G71" s="23">
        <v>48405060</v>
      </c>
      <c r="H71" s="23">
        <v>48405060</v>
      </c>
      <c r="U71" s="20"/>
      <c r="V71" s="30"/>
      <c r="W71" s="31"/>
    </row>
    <row r="72" spans="1:54" customFormat="1" ht="20.399999999999999" x14ac:dyDescent="0.3">
      <c r="A72" s="18" t="s">
        <v>125</v>
      </c>
      <c r="B72" s="21" t="s">
        <v>126</v>
      </c>
      <c r="C72" s="22" t="s">
        <v>127</v>
      </c>
      <c r="D72" s="24"/>
      <c r="E72" s="24"/>
      <c r="F72" s="24"/>
      <c r="G72" s="23">
        <v>154482130</v>
      </c>
      <c r="H72" s="23">
        <v>154482130</v>
      </c>
      <c r="U72" s="20"/>
      <c r="V72" s="30"/>
      <c r="W72" s="31"/>
    </row>
    <row r="73" spans="1:54" customFormat="1" ht="14.4" x14ac:dyDescent="0.3">
      <c r="A73" s="25"/>
      <c r="B73" s="57" t="s">
        <v>128</v>
      </c>
      <c r="C73" s="58"/>
      <c r="D73" s="26">
        <f>D66+D67+D68+D69+D70+D71+D72</f>
        <v>153602380</v>
      </c>
      <c r="E73" s="26">
        <f t="shared" ref="E73:H73" si="0">E66+E67+E68+E69+E70+E71+E72</f>
        <v>11095290</v>
      </c>
      <c r="F73" s="26">
        <f t="shared" si="0"/>
        <v>0</v>
      </c>
      <c r="G73" s="26">
        <f t="shared" si="0"/>
        <v>537730290</v>
      </c>
      <c r="H73" s="26">
        <f t="shared" si="0"/>
        <v>702427960</v>
      </c>
      <c r="U73" s="20"/>
      <c r="V73" s="30" t="s">
        <v>128</v>
      </c>
      <c r="W73" s="31"/>
    </row>
    <row r="74" spans="1:54" customFormat="1" ht="14.4" x14ac:dyDescent="0.3">
      <c r="A74" s="25"/>
      <c r="B74" s="55" t="s">
        <v>129</v>
      </c>
      <c r="C74" s="56"/>
      <c r="D74" s="26">
        <f>D64+D73</f>
        <v>2801919290</v>
      </c>
      <c r="E74" s="26">
        <f t="shared" ref="E74:G74" si="1">E64+E73</f>
        <v>202393280</v>
      </c>
      <c r="F74" s="26">
        <f t="shared" si="1"/>
        <v>1221686780</v>
      </c>
      <c r="G74" s="26">
        <f t="shared" si="1"/>
        <v>539621580</v>
      </c>
      <c r="H74" s="26">
        <f>H64+H73</f>
        <v>4765620930</v>
      </c>
      <c r="U74" s="20"/>
      <c r="V74" s="30"/>
      <c r="W74" s="31" t="s">
        <v>129</v>
      </c>
    </row>
    <row r="75" spans="1:54" customFormat="1" ht="51" customHeight="1" x14ac:dyDescent="0.3">
      <c r="A75" s="62" t="s">
        <v>148</v>
      </c>
      <c r="B75" s="63"/>
      <c r="C75" s="63"/>
      <c r="D75" s="63"/>
      <c r="E75" s="63"/>
      <c r="F75" s="63"/>
      <c r="G75" s="63"/>
      <c r="H75" s="64"/>
      <c r="U75" s="20"/>
      <c r="V75" s="30"/>
      <c r="W75" s="31"/>
    </row>
    <row r="76" spans="1:54" s="47" customFormat="1" ht="13.8" x14ac:dyDescent="0.25">
      <c r="A76" s="40" t="s">
        <v>144</v>
      </c>
      <c r="B76" s="41" t="s">
        <v>145</v>
      </c>
      <c r="C76" s="41" t="s">
        <v>146</v>
      </c>
      <c r="D76" s="42"/>
      <c r="E76" s="42"/>
      <c r="F76" s="42"/>
      <c r="G76" s="42">
        <f>96132.81*1000</f>
        <v>96132810</v>
      </c>
      <c r="H76" s="42">
        <f>96132.81*1000</f>
        <v>96132810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4"/>
      <c r="AB76" s="45"/>
      <c r="AC76" s="46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</row>
    <row r="77" spans="1:54" s="54" customFormat="1" ht="13.8" x14ac:dyDescent="0.25">
      <c r="A77" s="49"/>
      <c r="B77" s="65" t="s">
        <v>149</v>
      </c>
      <c r="C77" s="65"/>
      <c r="D77" s="48">
        <f>D76</f>
        <v>0</v>
      </c>
      <c r="E77" s="48">
        <f t="shared" ref="E77:G77" si="2">E76</f>
        <v>0</v>
      </c>
      <c r="F77" s="48">
        <f t="shared" si="2"/>
        <v>0</v>
      </c>
      <c r="G77" s="48">
        <f t="shared" si="2"/>
        <v>96132810</v>
      </c>
      <c r="H77" s="48">
        <f>H76</f>
        <v>96132810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1"/>
      <c r="AB77" s="52"/>
      <c r="AC77" s="53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</row>
    <row r="78" spans="1:54" ht="11.25" customHeight="1" x14ac:dyDescent="0.2">
      <c r="A78" s="32"/>
      <c r="B78" s="33" t="s">
        <v>142</v>
      </c>
      <c r="C78" s="34"/>
      <c r="D78" s="23">
        <f>D74*1.0226</f>
        <v>2865242665.954</v>
      </c>
      <c r="E78" s="23">
        <f>E74*1.10226</f>
        <v>223090016.81279999</v>
      </c>
      <c r="F78" s="23">
        <f>F74*1.0226</f>
        <v>1249296901.2279999</v>
      </c>
      <c r="G78" s="23">
        <f>G74*1.0226</f>
        <v>551817027.70799994</v>
      </c>
      <c r="H78" s="23">
        <f>H74*1.0226</f>
        <v>4873323963.0179996</v>
      </c>
    </row>
    <row r="79" spans="1:54" ht="11.25" customHeight="1" x14ac:dyDescent="0.2">
      <c r="B79" s="1" t="s">
        <v>151</v>
      </c>
      <c r="D79" s="26"/>
      <c r="E79" s="26"/>
      <c r="F79" s="26"/>
      <c r="G79" s="26"/>
      <c r="H79" s="26"/>
    </row>
    <row r="80" spans="1:54" ht="11.25" customHeight="1" x14ac:dyDescent="0.2">
      <c r="B80" s="1" t="s">
        <v>152</v>
      </c>
      <c r="D80" s="26"/>
      <c r="E80" s="26"/>
      <c r="F80" s="26"/>
      <c r="G80" s="26"/>
      <c r="H80" s="26"/>
    </row>
    <row r="81" spans="1:23" ht="11.25" customHeight="1" x14ac:dyDescent="0.2">
      <c r="B81" s="1" t="s">
        <v>153</v>
      </c>
      <c r="D81" s="26"/>
      <c r="E81" s="26"/>
      <c r="F81" s="26"/>
      <c r="G81" s="26"/>
      <c r="H81" s="26"/>
    </row>
    <row r="82" spans="1:23" ht="18.75" customHeight="1" x14ac:dyDescent="0.2">
      <c r="A82" s="36"/>
      <c r="B82" s="37" t="s">
        <v>143</v>
      </c>
      <c r="C82" s="38"/>
      <c r="D82" s="35">
        <f>D78*1.0706</f>
        <v>3067528798.1703525</v>
      </c>
      <c r="E82" s="35">
        <f>E78*1.0706</f>
        <v>238840171.99978366</v>
      </c>
      <c r="F82" s="35">
        <f>F78*1.0706</f>
        <v>1337497262.4546967</v>
      </c>
      <c r="G82" s="35">
        <f>G78*1.0706</f>
        <v>590775309.86418474</v>
      </c>
      <c r="H82" s="35">
        <f>D82+E82+F82+G82</f>
        <v>5234641542.4890165</v>
      </c>
    </row>
    <row r="83" spans="1:23" ht="18.75" customHeight="1" x14ac:dyDescent="0.2">
      <c r="A83" s="66" t="s">
        <v>150</v>
      </c>
      <c r="B83" s="66"/>
      <c r="C83" s="66"/>
      <c r="D83" s="35">
        <f>D82+D77</f>
        <v>3067528798.1703525</v>
      </c>
      <c r="E83" s="35">
        <f>E82+E77</f>
        <v>238840171.99978366</v>
      </c>
      <c r="F83" s="35">
        <f t="shared" ref="F83" si="3">F82+F77</f>
        <v>1337497262.4546967</v>
      </c>
      <c r="G83" s="35">
        <f>G82+G77</f>
        <v>686908119.86418474</v>
      </c>
      <c r="H83" s="35">
        <f>D83+E83+F83+G83</f>
        <v>5330774352.4890165</v>
      </c>
    </row>
    <row r="84" spans="1:23" customFormat="1" ht="51.75" customHeight="1" x14ac:dyDescent="0.3">
      <c r="A84" s="59" t="s">
        <v>130</v>
      </c>
      <c r="B84" s="60"/>
      <c r="C84" s="60"/>
      <c r="D84" s="60"/>
      <c r="E84" s="60"/>
      <c r="F84" s="60"/>
      <c r="G84" s="60"/>
      <c r="H84" s="61"/>
      <c r="U84" s="20" t="s">
        <v>130</v>
      </c>
      <c r="V84" s="30"/>
      <c r="W84" s="31"/>
    </row>
    <row r="85" spans="1:23" customFormat="1" ht="40.799999999999997" x14ac:dyDescent="0.3">
      <c r="A85" s="18" t="s">
        <v>147</v>
      </c>
      <c r="B85" s="21" t="s">
        <v>131</v>
      </c>
      <c r="C85" s="22" t="s">
        <v>132</v>
      </c>
      <c r="D85" s="23">
        <f>D83*3%</f>
        <v>92025863.945110574</v>
      </c>
      <c r="E85" s="23">
        <f>E83*3%</f>
        <v>7165205.1599935098</v>
      </c>
      <c r="F85" s="23">
        <f t="shared" ref="F85:H85" si="4">F83*3%</f>
        <v>40124917.873640895</v>
      </c>
      <c r="G85" s="23">
        <f t="shared" si="4"/>
        <v>20607243.59592554</v>
      </c>
      <c r="H85" s="23">
        <f t="shared" si="4"/>
        <v>159923230.57467049</v>
      </c>
      <c r="U85" s="20"/>
      <c r="V85" s="30"/>
      <c r="W85" s="31"/>
    </row>
    <row r="86" spans="1:23" customFormat="1" ht="14.4" x14ac:dyDescent="0.3">
      <c r="A86" s="25"/>
      <c r="B86" s="57" t="s">
        <v>133</v>
      </c>
      <c r="C86" s="58"/>
      <c r="D86" s="26">
        <f>D85</f>
        <v>92025863.945110574</v>
      </c>
      <c r="E86" s="26">
        <f t="shared" ref="E86:G86" si="5">E85</f>
        <v>7165205.1599935098</v>
      </c>
      <c r="F86" s="26">
        <f t="shared" si="5"/>
        <v>40124917.873640895</v>
      </c>
      <c r="G86" s="26">
        <f t="shared" si="5"/>
        <v>20607243.59592554</v>
      </c>
      <c r="H86" s="26">
        <f>D86+E86+F86+G86</f>
        <v>159923230.57467052</v>
      </c>
      <c r="U86" s="20"/>
      <c r="V86" s="30" t="s">
        <v>133</v>
      </c>
      <c r="W86" s="31"/>
    </row>
    <row r="87" spans="1:23" customFormat="1" ht="14.4" x14ac:dyDescent="0.3">
      <c r="A87" s="25"/>
      <c r="B87" s="55" t="s">
        <v>134</v>
      </c>
      <c r="C87" s="56"/>
      <c r="D87" s="26">
        <f>D83+D86</f>
        <v>3159554662.1154633</v>
      </c>
      <c r="E87" s="26">
        <f>E83+E86</f>
        <v>246005377.15977716</v>
      </c>
      <c r="F87" s="26">
        <f t="shared" ref="F87:G87" si="6">F83+F85</f>
        <v>1377622180.3283377</v>
      </c>
      <c r="G87" s="26">
        <f t="shared" si="6"/>
        <v>707515363.46011031</v>
      </c>
      <c r="H87" s="26">
        <f>D87+E87+F87+G87</f>
        <v>5490697583.0636892</v>
      </c>
      <c r="U87" s="20"/>
      <c r="V87" s="30"/>
      <c r="W87" s="31" t="s">
        <v>134</v>
      </c>
    </row>
    <row r="88" spans="1:23" customFormat="1" ht="14.4" x14ac:dyDescent="0.3">
      <c r="A88" s="59" t="s">
        <v>135</v>
      </c>
      <c r="B88" s="60"/>
      <c r="C88" s="60"/>
      <c r="D88" s="60"/>
      <c r="E88" s="60"/>
      <c r="F88" s="60"/>
      <c r="G88" s="60"/>
      <c r="H88" s="61"/>
      <c r="U88" s="20" t="s">
        <v>135</v>
      </c>
      <c r="V88" s="30"/>
      <c r="W88" s="31"/>
    </row>
    <row r="89" spans="1:23" customFormat="1" ht="14.4" x14ac:dyDescent="0.3">
      <c r="A89" s="18" t="s">
        <v>136</v>
      </c>
      <c r="B89" s="21" t="s">
        <v>137</v>
      </c>
      <c r="C89" s="22" t="s">
        <v>138</v>
      </c>
      <c r="D89" s="23">
        <f>D87*22%</f>
        <v>695102025.66540194</v>
      </c>
      <c r="E89" s="23">
        <f t="shared" ref="E89:H89" si="7">E87*22%</f>
        <v>54121182.97515098</v>
      </c>
      <c r="F89" s="23">
        <f t="shared" si="7"/>
        <v>303076879.6722343</v>
      </c>
      <c r="G89" s="23">
        <f t="shared" si="7"/>
        <v>155653379.96122426</v>
      </c>
      <c r="H89" s="23">
        <f t="shared" si="7"/>
        <v>1207953468.2740116</v>
      </c>
      <c r="U89" s="20"/>
      <c r="V89" s="30"/>
      <c r="W89" s="31"/>
    </row>
    <row r="90" spans="1:23" customFormat="1" ht="14.4" x14ac:dyDescent="0.3">
      <c r="A90" s="25"/>
      <c r="B90" s="57" t="s">
        <v>139</v>
      </c>
      <c r="C90" s="58"/>
      <c r="D90" s="26">
        <f>D89</f>
        <v>695102025.66540194</v>
      </c>
      <c r="E90" s="26">
        <f t="shared" ref="E90:H90" si="8">E89</f>
        <v>54121182.97515098</v>
      </c>
      <c r="F90" s="26">
        <f t="shared" si="8"/>
        <v>303076879.6722343</v>
      </c>
      <c r="G90" s="26">
        <f t="shared" si="8"/>
        <v>155653379.96122426</v>
      </c>
      <c r="H90" s="26">
        <f t="shared" si="8"/>
        <v>1207953468.2740116</v>
      </c>
      <c r="U90" s="20"/>
      <c r="V90" s="30" t="s">
        <v>139</v>
      </c>
      <c r="W90" s="31"/>
    </row>
    <row r="91" spans="1:23" customFormat="1" ht="14.4" x14ac:dyDescent="0.3">
      <c r="A91" s="25"/>
      <c r="B91" s="55" t="s">
        <v>140</v>
      </c>
      <c r="C91" s="56"/>
      <c r="D91" s="26">
        <f>D87+D90</f>
        <v>3854656687.7808652</v>
      </c>
      <c r="E91" s="26">
        <f t="shared" ref="E91:H91" si="9">E87+E90</f>
        <v>300126560.13492817</v>
      </c>
      <c r="F91" s="26">
        <f t="shared" si="9"/>
        <v>1680699060.000572</v>
      </c>
      <c r="G91" s="26">
        <f t="shared" si="9"/>
        <v>863168743.42133451</v>
      </c>
      <c r="H91" s="26">
        <f t="shared" si="9"/>
        <v>6698651051.3377008</v>
      </c>
      <c r="U91" s="20"/>
      <c r="V91" s="30"/>
      <c r="W91" s="31" t="s">
        <v>140</v>
      </c>
    </row>
    <row r="94" spans="1:23" ht="11.25" customHeight="1" x14ac:dyDescent="0.2">
      <c r="H94" s="39"/>
    </row>
    <row r="95" spans="1:23" ht="11.25" customHeight="1" x14ac:dyDescent="0.2">
      <c r="H95" s="39"/>
    </row>
  </sheetData>
  <mergeCells count="48">
    <mergeCell ref="X1:Y1"/>
    <mergeCell ref="C4:G4"/>
    <mergeCell ref="C5:G5"/>
    <mergeCell ref="C10:G10"/>
    <mergeCell ref="C11:G11"/>
    <mergeCell ref="B13:G13"/>
    <mergeCell ref="B15:G15"/>
    <mergeCell ref="B16:G16"/>
    <mergeCell ref="B18:G18"/>
    <mergeCell ref="A20:A22"/>
    <mergeCell ref="B20:B22"/>
    <mergeCell ref="C20:C22"/>
    <mergeCell ref="D20:G20"/>
    <mergeCell ref="H20:H22"/>
    <mergeCell ref="D21:D22"/>
    <mergeCell ref="E21:E22"/>
    <mergeCell ref="F21:F22"/>
    <mergeCell ref="G21:G22"/>
    <mergeCell ref="A24:H24"/>
    <mergeCell ref="B29:C29"/>
    <mergeCell ref="A30:H30"/>
    <mergeCell ref="B34:C34"/>
    <mergeCell ref="A35:H35"/>
    <mergeCell ref="B38:C38"/>
    <mergeCell ref="A39:H39"/>
    <mergeCell ref="B42:C42"/>
    <mergeCell ref="A43:H43"/>
    <mergeCell ref="B48:C48"/>
    <mergeCell ref="A49:H49"/>
    <mergeCell ref="B55:C55"/>
    <mergeCell ref="A56:H56"/>
    <mergeCell ref="B59:C59"/>
    <mergeCell ref="B60:C60"/>
    <mergeCell ref="A61:H61"/>
    <mergeCell ref="B63:C63"/>
    <mergeCell ref="B64:C64"/>
    <mergeCell ref="A65:H65"/>
    <mergeCell ref="B73:C73"/>
    <mergeCell ref="B74:C74"/>
    <mergeCell ref="B90:C90"/>
    <mergeCell ref="B91:C91"/>
    <mergeCell ref="A84:H84"/>
    <mergeCell ref="B86:C86"/>
    <mergeCell ref="B87:C87"/>
    <mergeCell ref="A88:H88"/>
    <mergeCell ref="A75:H75"/>
    <mergeCell ref="B77:C77"/>
    <mergeCell ref="A83:C83"/>
  </mergeCells>
  <printOptions horizontalCentered="1"/>
  <pageMargins left="0.70866143703460704" right="0.70866143703460704" top="0.74803149700164795" bottom="0.74803149700164795" header="0.31496062874794001" footer="0.31496062874794001"/>
  <pageSetup paperSize="9" fitToHeight="0" orientation="landscape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ССР - Сводный сметный расчет</vt:lpstr>
      <vt:lpstr>Лист1</vt:lpstr>
      <vt:lpstr>'ССР - Сводный сметный расчет'!Заголовки_для_печати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Александр Задорин</cp:lastModifiedBy>
  <cp:lastPrinted>2022-09-08T20:02:44Z</cp:lastPrinted>
  <dcterms:created xsi:type="dcterms:W3CDTF">2020-09-30T08:50:27Z</dcterms:created>
  <dcterms:modified xsi:type="dcterms:W3CDTF">2025-12-15T10:06:27Z</dcterms:modified>
</cp:coreProperties>
</file>