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39B38DD5-F519-40AA-8445-522DE6CC2B73}" xr6:coauthVersionLast="40" xr6:coauthVersionMax="40" xr10:uidLastSave="{00000000-0000-0000-0000-000000000000}"/>
  <bookViews>
    <workbookView xWindow="-23970" yWindow="1140" windowWidth="21720" windowHeight="13845" xr2:uid="{00000000-000D-0000-FFFF-FFFF00000000}"/>
  </bookViews>
  <sheets>
    <sheet name="ССР без стройконтр" sheetId="2" r:id="rId1"/>
  </sheets>
  <definedNames>
    <definedName name="_xlnm.Print_Titles" localSheetId="0">'ССР без стройконтр'!$24:$24</definedName>
    <definedName name="_xlnm.Print_Area" localSheetId="0">'ССР без стройконтр'!$A$1:$H$71</definedName>
  </definedNames>
  <calcPr calcId="191029" calcOnSave="0" concurrentCalc="0"/>
</workbook>
</file>

<file path=xl/calcChain.xml><?xml version="1.0" encoding="utf-8"?>
<calcChain xmlns="http://schemas.openxmlformats.org/spreadsheetml/2006/main">
  <c r="H26" i="2" l="1"/>
  <c r="H27" i="2"/>
  <c r="H28" i="2"/>
  <c r="H29" i="2"/>
  <c r="H30" i="2"/>
  <c r="H32" i="2"/>
  <c r="D30" i="2"/>
  <c r="D32" i="2"/>
  <c r="D34" i="2"/>
  <c r="D36" i="2"/>
  <c r="E30" i="2"/>
  <c r="E32" i="2"/>
  <c r="E34" i="2"/>
  <c r="E36" i="2"/>
  <c r="H36" i="2"/>
  <c r="H37" i="2"/>
  <c r="D45" i="2"/>
  <c r="G45" i="2"/>
  <c r="H45" i="2"/>
  <c r="H46" i="2"/>
  <c r="H52" i="2"/>
  <c r="G54" i="2"/>
  <c r="H54" i="2"/>
  <c r="H56" i="2"/>
  <c r="H57" i="2"/>
  <c r="H59" i="2"/>
  <c r="H61" i="2"/>
  <c r="H62" i="2"/>
  <c r="G30" i="2"/>
  <c r="G32" i="2"/>
  <c r="G37" i="2"/>
  <c r="G46" i="2"/>
  <c r="G52" i="2"/>
  <c r="G56" i="2"/>
  <c r="G57" i="2"/>
  <c r="G59" i="2"/>
  <c r="G61" i="2"/>
  <c r="G62" i="2"/>
  <c r="F30" i="2"/>
  <c r="F32" i="2"/>
  <c r="F37" i="2"/>
  <c r="F46" i="2"/>
  <c r="F52" i="2"/>
  <c r="F57" i="2"/>
  <c r="F59" i="2"/>
  <c r="F61" i="2"/>
  <c r="F62" i="2"/>
  <c r="E37" i="2"/>
  <c r="E46" i="2"/>
  <c r="E52" i="2"/>
  <c r="E57" i="2"/>
  <c r="E59" i="2"/>
  <c r="E61" i="2"/>
  <c r="E62" i="2"/>
  <c r="D37" i="2"/>
  <c r="D46" i="2"/>
  <c r="D52" i="2"/>
  <c r="D57" i="2"/>
  <c r="D59" i="2"/>
  <c r="D61" i="2"/>
  <c r="D62" i="2"/>
  <c r="H44" i="2"/>
  <c r="H43" i="2"/>
  <c r="H42" i="2"/>
  <c r="H41" i="2"/>
  <c r="H40" i="2"/>
  <c r="H39" i="2"/>
  <c r="H34" i="2"/>
</calcChain>
</file>

<file path=xl/sharedStrings.xml><?xml version="1.0" encoding="utf-8"?>
<sst xmlns="http://schemas.openxmlformats.org/spreadsheetml/2006/main" count="163" uniqueCount="96">
  <si>
    <t>Приложение № 6</t>
  </si>
  <si>
    <t>Утверждено приказом № 421 от 4 августа 2020 г. Минстроя РФ в редакции приказа № 557 от 7 июля 2022 г.</t>
  </si>
  <si>
    <t>Заказчик</t>
  </si>
  <si>
    <t xml:space="preserve"> </t>
  </si>
  <si>
    <t/>
  </si>
  <si>
    <t>(наименование организации)</t>
  </si>
  <si>
    <t>"Утвержден" "___"______________________2025г</t>
  </si>
  <si>
    <t>(ссылка на документ об утверждении)</t>
  </si>
  <si>
    <t>СВОДНЫЙ СМЕТНЫЙ РАСЧЕТ СТОИМОСТИ СТРОИТЕЛЬСТВА № ССРСС-1 изм. 3</t>
  </si>
  <si>
    <t>Капитальный ремонт</t>
  </si>
  <si>
    <t>(наименование стройки)</t>
  </si>
  <si>
    <t>Составлен в текущем уровне цен I квартал 2025 года</t>
  </si>
  <si>
    <t>№ п/п</t>
  </si>
  <si>
    <t>Обоснование</t>
  </si>
  <si>
    <t>Наименование глав, объектов капитального строительства, работ и затрат</t>
  </si>
  <si>
    <t>Сметная стоимость, тыс. руб.</t>
  </si>
  <si>
    <t>Строительных
(ремонтно- строительных, ремонтно-реставрационных) работ</t>
  </si>
  <si>
    <t>монтажных работ</t>
  </si>
  <si>
    <t>оборудования</t>
  </si>
  <si>
    <t>прочих затрат</t>
  </si>
  <si>
    <t>всего</t>
  </si>
  <si>
    <t>Глава 2. Основные объекты строительства, реконструкции, капитального ремонта</t>
  </si>
  <si>
    <t>1</t>
  </si>
  <si>
    <t>02-01-01 изм. 3</t>
  </si>
  <si>
    <t>Архитекурно - строительные решения</t>
  </si>
  <si>
    <t>2</t>
  </si>
  <si>
    <t>02-01-02 изм. 2</t>
  </si>
  <si>
    <t>Силовое электрооборудование</t>
  </si>
  <si>
    <t>3</t>
  </si>
  <si>
    <t>02-01-03 изм. 2</t>
  </si>
  <si>
    <t>Сети связи</t>
  </si>
  <si>
    <t>4</t>
  </si>
  <si>
    <t>02-01-04 изм. 2</t>
  </si>
  <si>
    <t>Технологические решения</t>
  </si>
  <si>
    <t>Итого по Главе 2. "Основные объекты строительства, реконструкции, капитального ремонта"</t>
  </si>
  <si>
    <t>Глава 7. Благоустройство и озеленение территории</t>
  </si>
  <si>
    <t>Итого по Главам 1-7</t>
  </si>
  <si>
    <t>Глава 8. Временные здания и сооружения</t>
  </si>
  <si>
    <t>5</t>
  </si>
  <si>
    <t>Приказ от 19.06.2020 № 332/пр прил.2 п.1.2</t>
  </si>
  <si>
    <t>Временные здания и сооружения - Объекты социально-культурного назначения - 1,2%</t>
  </si>
  <si>
    <t>1,2%СДЛ.С</t>
  </si>
  <si>
    <t>1,2%СДЛ.М</t>
  </si>
  <si>
    <t>Итого по Главе 8. "Временные здания и сооружения"</t>
  </si>
  <si>
    <t>Итого по Главам 1-8</t>
  </si>
  <si>
    <t>Глава 9. Прочие работы и затраты</t>
  </si>
  <si>
    <t>6</t>
  </si>
  <si>
    <t>09-01-01</t>
  </si>
  <si>
    <t>Пуско-наладочные работы</t>
  </si>
  <si>
    <t>7</t>
  </si>
  <si>
    <t>09-01-02</t>
  </si>
  <si>
    <t>Утилизация мусора</t>
  </si>
  <si>
    <t>8</t>
  </si>
  <si>
    <t>09-01-03</t>
  </si>
  <si>
    <t>Отпаривание изделий</t>
  </si>
  <si>
    <t>9</t>
  </si>
  <si>
    <t>09-01-04</t>
  </si>
  <si>
    <t>Обучение персонала Заказчика работе с проф. световым оборудованием.</t>
  </si>
  <si>
    <t>10</t>
  </si>
  <si>
    <t>09-01-05</t>
  </si>
  <si>
    <t>Комплекс приемо-сдаточных работ по испытанию и измерениям электрооборудования объекта (по проекту "Силовое оборудование" 02-0771-03.24-ЭМ). С учетом удаленности объекта от Г Екатеринбурга (включая проезд, проживание, суточные)</t>
  </si>
  <si>
    <t>11</t>
  </si>
  <si>
    <t>09-01-07</t>
  </si>
  <si>
    <t>Проживание в гостинице</t>
  </si>
  <si>
    <t>Итого по Главе 9. "Прочие работы и затраты"</t>
  </si>
  <si>
    <t>Итого по Главам 1-9</t>
  </si>
  <si>
    <t>Глава 10. Содержание службы заказчика. Строительный контроль</t>
  </si>
  <si>
    <t>12</t>
  </si>
  <si>
    <t>Строительный контроль- 2,14%</t>
  </si>
  <si>
    <t>Итого по Главе 10. "Содержание службы заказчика. Строительный контроль"</t>
  </si>
  <si>
    <t>Глава 12. Публичный технологический и ценовой аудит, подготовка обоснования инвестиций, осуществляемых в инвестиционный проект по созданию объекта капитального строительства, в отношении которого планируется заключение контракта, предметом которого является одновременно выполнение работ по проектированию, строительству и вводу в эксплуатацию объекта капитального строительства, технологический и ценовой аудит такого обоснования инвестиций, аудит проектной документации, проектные и изыскательские работы</t>
  </si>
  <si>
    <t>Итого по Главам 1-12</t>
  </si>
  <si>
    <t>Непредвиденные затраты</t>
  </si>
  <si>
    <t>13</t>
  </si>
  <si>
    <t>Приказ от 4.08.2020 № 421/пр п.179</t>
  </si>
  <si>
    <t>Непредвиденные затраты для объектов капитального строительства непроизводственного назначения - 2%</t>
  </si>
  <si>
    <t>2%Г1:Г12</t>
  </si>
  <si>
    <t>Итого "Непредвиденные затраты"</t>
  </si>
  <si>
    <t>Итого с учетом "Непредвиденные затраты"</t>
  </si>
  <si>
    <t>Налоги и обязательные платежи</t>
  </si>
  <si>
    <t>14</t>
  </si>
  <si>
    <t>Итого "Налоги и обязательные платежи"</t>
  </si>
  <si>
    <t>Итого по сводному расчету</t>
  </si>
  <si>
    <t xml:space="preserve">Руководитель проектной организации </t>
  </si>
  <si>
    <t>()</t>
  </si>
  <si>
    <t>[подпись (инициалы, фамилия)]</t>
  </si>
  <si>
    <t>Главный инженер проекта</t>
  </si>
  <si>
    <t xml:space="preserve">Начальник </t>
  </si>
  <si>
    <t>[должность, подпись (инициалы, фамилия)]</t>
  </si>
  <si>
    <t>НДС - 22%</t>
  </si>
  <si>
    <t>№ 425-ФЗ от 28.11.2025</t>
  </si>
  <si>
    <t>22%Г1.С:Г14.С</t>
  </si>
  <si>
    <t>22%Г1.М:Г14.М</t>
  </si>
  <si>
    <t>22%Г1.О:Г14.О</t>
  </si>
  <si>
    <t>22%Г1.П:Г14.П</t>
  </si>
  <si>
    <t>Сводный сметный расчет сметной стоимостью 106 355 069,77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</si>
</sst>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1" fillId="0" borderId="1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wrapText="1"/>
    </xf>
    <xf numFmtId="0" fontId="8" fillId="0" borderId="0" xfId="0" applyNumberFormat="1" applyFont="1" applyFill="1" applyBorder="1" applyAlignment="1" applyProtection="1">
      <alignment wrapText="1"/>
    </xf>
    <xf numFmtId="49" fontId="1" fillId="0" borderId="10" xfId="0" applyNumberFormat="1" applyFont="1" applyFill="1" applyBorder="1" applyAlignment="1" applyProtection="1">
      <alignment horizontal="center" vertical="top" wrapText="1"/>
    </xf>
    <xf numFmtId="0" fontId="1" fillId="0" borderId="10" xfId="0" applyNumberFormat="1" applyFont="1" applyFill="1" applyBorder="1" applyAlignment="1" applyProtection="1">
      <alignment horizontal="left" vertical="top" wrapText="1"/>
    </xf>
    <xf numFmtId="4" fontId="1" fillId="0" borderId="10" xfId="0" applyNumberFormat="1" applyFont="1" applyFill="1" applyBorder="1" applyAlignment="1" applyProtection="1">
      <alignment horizontal="right" vertical="top" wrapText="1"/>
    </xf>
    <xf numFmtId="0" fontId="9" fillId="0" borderId="10" xfId="0" applyNumberFormat="1" applyFont="1" applyFill="1" applyBorder="1" applyAlignment="1" applyProtection="1"/>
    <xf numFmtId="4" fontId="9" fillId="0" borderId="10" xfId="0" applyNumberFormat="1" applyFont="1" applyFill="1" applyBorder="1" applyAlignment="1" applyProtection="1">
      <alignment horizontal="right" vertical="top" wrapText="1"/>
    </xf>
    <xf numFmtId="4" fontId="9" fillId="0" borderId="10" xfId="0" applyNumberFormat="1" applyFont="1" applyFill="1" applyBorder="1" applyAlignment="1" applyProtection="1">
      <alignment horizontal="right" vertical="top"/>
    </xf>
    <xf numFmtId="0" fontId="9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2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4" fontId="1" fillId="0" borderId="7" xfId="0" applyNumberFormat="1" applyFont="1" applyFill="1" applyBorder="1" applyAlignment="1" applyProtection="1">
      <alignment horizontal="center" vertical="center" wrapText="1"/>
    </xf>
    <xf numFmtId="4" fontId="7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4" fontId="10" fillId="2" borderId="10" xfId="0" applyNumberFormat="1" applyFont="1" applyFill="1" applyBorder="1" applyAlignment="1" applyProtection="1">
      <alignment horizontal="center" vertical="center" wrapText="1"/>
    </xf>
    <xf numFmtId="4" fontId="7" fillId="2" borderId="10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0" fontId="9" fillId="0" borderId="4" xfId="0" applyNumberFormat="1" applyFont="1" applyFill="1" applyBorder="1" applyAlignment="1" applyProtection="1">
      <alignment horizontal="right" vertical="top" wrapText="1"/>
    </xf>
    <xf numFmtId="0" fontId="9" fillId="0" borderId="6" xfId="0" applyNumberFormat="1" applyFont="1" applyFill="1" applyBorder="1" applyAlignment="1" applyProtection="1">
      <alignment horizontal="right" vertical="top" wrapText="1"/>
    </xf>
    <xf numFmtId="0" fontId="4" fillId="0" borderId="4" xfId="0" applyNumberFormat="1" applyFont="1" applyFill="1" applyBorder="1" applyAlignment="1" applyProtection="1">
      <alignment horizontal="right" vertical="top" wrapText="1"/>
    </xf>
    <xf numFmtId="0" fontId="4" fillId="0" borderId="6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right" vertical="top" wrapText="1"/>
    </xf>
    <xf numFmtId="49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1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1A437-0D0F-4EF1-A889-D3ED30E2902B}">
  <sheetPr>
    <pageSetUpPr fitToPage="1"/>
  </sheetPr>
  <dimension ref="A1:BB71"/>
  <sheetViews>
    <sheetView tabSelected="1" view="pageBreakPreview" topLeftCell="A7" zoomScaleNormal="100" zoomScaleSheetLayoutView="100" workbookViewId="0">
      <selection activeCell="B17" sqref="B17:G17"/>
    </sheetView>
  </sheetViews>
  <sheetFormatPr defaultColWidth="9.140625" defaultRowHeight="11.25" customHeight="1" x14ac:dyDescent="0.2"/>
  <cols>
    <col min="1" max="1" width="6.7109375" style="1" customWidth="1"/>
    <col min="2" max="2" width="22.28515625" style="1" customWidth="1"/>
    <col min="3" max="3" width="34.28515625" style="1" customWidth="1"/>
    <col min="4" max="7" width="19.85546875" style="1" customWidth="1"/>
    <col min="8" max="8" width="52.140625" style="1" customWidth="1"/>
    <col min="9" max="9" width="52.140625" style="33" customWidth="1"/>
    <col min="10" max="54" width="52.140625" style="2" customWidth="1"/>
    <col min="55" max="56" width="52.140625" style="1" customWidth="1"/>
    <col min="57" max="16384" width="9.140625" style="1"/>
  </cols>
  <sheetData>
    <row r="1" spans="1:19" x14ac:dyDescent="0.2">
      <c r="H1" s="3" t="s">
        <v>0</v>
      </c>
    </row>
    <row r="2" spans="1:19" x14ac:dyDescent="0.2">
      <c r="A2" s="4"/>
      <c r="B2" s="4"/>
      <c r="C2" s="4"/>
      <c r="D2" s="4"/>
      <c r="E2" s="4"/>
      <c r="F2" s="4"/>
      <c r="G2" s="4"/>
      <c r="H2" s="5" t="s">
        <v>1</v>
      </c>
    </row>
    <row r="3" spans="1:19" x14ac:dyDescent="0.2">
      <c r="A3" s="4"/>
      <c r="B3" s="4"/>
      <c r="C3" s="4"/>
      <c r="D3" s="4"/>
      <c r="E3" s="4"/>
      <c r="F3" s="4"/>
      <c r="G3" s="4"/>
      <c r="H3" s="3"/>
    </row>
    <row r="4" spans="1:19" x14ac:dyDescent="0.2">
      <c r="A4" s="4"/>
      <c r="B4" s="4" t="s">
        <v>2</v>
      </c>
      <c r="C4" s="41" t="s">
        <v>3</v>
      </c>
      <c r="D4" s="41"/>
      <c r="E4" s="41"/>
      <c r="F4" s="41"/>
      <c r="G4" s="41"/>
      <c r="H4" s="4"/>
      <c r="I4" s="34" t="s">
        <v>3</v>
      </c>
      <c r="J4" s="37" t="s">
        <v>4</v>
      </c>
      <c r="K4" s="37" t="s">
        <v>4</v>
      </c>
      <c r="L4" s="37" t="s">
        <v>4</v>
      </c>
      <c r="M4" s="37" t="s">
        <v>4</v>
      </c>
    </row>
    <row r="5" spans="1:19" ht="10.5" customHeight="1" x14ac:dyDescent="0.2">
      <c r="A5" s="4"/>
      <c r="B5" s="4"/>
      <c r="C5" s="42" t="s">
        <v>5</v>
      </c>
      <c r="D5" s="42"/>
      <c r="E5" s="42"/>
      <c r="F5" s="42"/>
      <c r="G5" s="42"/>
      <c r="H5" s="4"/>
    </row>
    <row r="6" spans="1:19" ht="17.25" customHeight="1" x14ac:dyDescent="0.2">
      <c r="A6" s="4"/>
      <c r="B6" s="4" t="s">
        <v>6</v>
      </c>
      <c r="C6" s="38"/>
      <c r="D6" s="38"/>
      <c r="E6" s="38"/>
      <c r="F6" s="38"/>
      <c r="G6" s="38"/>
      <c r="H6" s="4"/>
    </row>
    <row r="7" spans="1:19" ht="17.25" customHeight="1" x14ac:dyDescent="0.2">
      <c r="A7" s="4"/>
      <c r="B7" s="4"/>
      <c r="C7" s="38"/>
      <c r="D7" s="38"/>
      <c r="E7" s="38"/>
      <c r="F7" s="38"/>
      <c r="G7" s="38"/>
      <c r="H7" s="4"/>
    </row>
    <row r="8" spans="1:19" ht="17.25" customHeight="1" x14ac:dyDescent="0.2">
      <c r="A8" s="4"/>
      <c r="B8" s="6" t="s">
        <v>95</v>
      </c>
      <c r="C8" s="38"/>
      <c r="D8" s="38"/>
      <c r="E8" s="38"/>
      <c r="F8" s="38"/>
      <c r="G8" s="38"/>
      <c r="H8" s="4"/>
    </row>
    <row r="9" spans="1:19" ht="17.25" customHeight="1" x14ac:dyDescent="0.2">
      <c r="A9" s="4"/>
      <c r="B9" s="4"/>
      <c r="C9" s="43"/>
      <c r="D9" s="43"/>
      <c r="E9" s="43"/>
      <c r="F9" s="43"/>
      <c r="G9" s="43"/>
      <c r="H9" s="4"/>
    </row>
    <row r="10" spans="1:19" ht="11.25" customHeight="1" x14ac:dyDescent="0.25">
      <c r="A10" s="7"/>
      <c r="B10" s="7"/>
      <c r="C10" s="42" t="s">
        <v>7</v>
      </c>
      <c r="D10" s="42"/>
      <c r="E10" s="42"/>
      <c r="F10" s="42"/>
      <c r="G10" s="42"/>
      <c r="H10" s="7"/>
    </row>
    <row r="11" spans="1:19" ht="11.25" customHeight="1" x14ac:dyDescent="0.25">
      <c r="A11" s="7"/>
      <c r="B11" s="7"/>
      <c r="C11" s="38"/>
      <c r="D11" s="38"/>
      <c r="E11" s="38"/>
      <c r="F11" s="38"/>
      <c r="G11" s="38"/>
      <c r="H11" s="7"/>
    </row>
    <row r="12" spans="1:19" ht="18" x14ac:dyDescent="0.25">
      <c r="A12" s="7"/>
      <c r="B12" s="44" t="s">
        <v>8</v>
      </c>
      <c r="C12" s="44"/>
      <c r="D12" s="44"/>
      <c r="E12" s="44"/>
      <c r="F12" s="44"/>
      <c r="G12" s="44"/>
      <c r="H12" s="7"/>
    </row>
    <row r="13" spans="1:19" ht="11.25" customHeight="1" x14ac:dyDescent="0.25">
      <c r="A13" s="7"/>
      <c r="B13" s="7"/>
      <c r="C13" s="38"/>
      <c r="D13" s="38"/>
      <c r="E13" s="38"/>
      <c r="F13" s="38"/>
      <c r="G13" s="38"/>
      <c r="H13" s="7"/>
    </row>
    <row r="14" spans="1:19" ht="11.25" customHeight="1" x14ac:dyDescent="0.25">
      <c r="A14" s="7"/>
      <c r="B14" s="7"/>
      <c r="C14" s="38"/>
      <c r="D14" s="38"/>
      <c r="E14" s="38"/>
      <c r="F14" s="38"/>
      <c r="G14" s="38"/>
      <c r="H14" s="7"/>
    </row>
    <row r="15" spans="1:19" ht="11.25" customHeight="1" x14ac:dyDescent="0.25">
      <c r="A15" s="7"/>
      <c r="B15" s="7"/>
      <c r="C15" s="38"/>
      <c r="D15" s="38"/>
      <c r="E15" s="38"/>
      <c r="F15" s="38"/>
      <c r="G15" s="38"/>
      <c r="H15" s="7"/>
    </row>
    <row r="16" spans="1:19" x14ac:dyDescent="0.2">
      <c r="A16" s="37"/>
      <c r="B16" s="45" t="s">
        <v>9</v>
      </c>
      <c r="C16" s="45"/>
      <c r="D16" s="45"/>
      <c r="E16" s="45"/>
      <c r="F16" s="45"/>
      <c r="G16" s="45"/>
      <c r="H16" s="37"/>
      <c r="N16" s="37" t="s">
        <v>9</v>
      </c>
      <c r="O16" s="37" t="s">
        <v>4</v>
      </c>
      <c r="P16" s="37" t="s">
        <v>4</v>
      </c>
      <c r="Q16" s="37" t="s">
        <v>4</v>
      </c>
      <c r="R16" s="37" t="s">
        <v>4</v>
      </c>
      <c r="S16" s="37" t="s">
        <v>4</v>
      </c>
    </row>
    <row r="17" spans="1:54" ht="13.5" customHeight="1" x14ac:dyDescent="0.2">
      <c r="A17" s="8"/>
      <c r="B17" s="46" t="s">
        <v>10</v>
      </c>
      <c r="C17" s="46"/>
      <c r="D17" s="46"/>
      <c r="E17" s="46"/>
      <c r="F17" s="46"/>
      <c r="G17" s="46"/>
      <c r="H17" s="8"/>
    </row>
    <row r="18" spans="1:54" ht="9.75" customHeight="1" x14ac:dyDescent="0.2">
      <c r="A18" s="4"/>
      <c r="B18" s="4"/>
      <c r="C18" s="4"/>
      <c r="D18" s="9"/>
      <c r="E18" s="9"/>
      <c r="F18" s="9"/>
      <c r="G18" s="10"/>
      <c r="H18" s="10"/>
    </row>
    <row r="19" spans="1:54" x14ac:dyDescent="0.2">
      <c r="A19" s="11"/>
      <c r="B19" s="47" t="s">
        <v>11</v>
      </c>
      <c r="C19" s="47"/>
      <c r="D19" s="47"/>
      <c r="E19" s="47"/>
      <c r="F19" s="47"/>
      <c r="G19" s="47"/>
      <c r="H19" s="47"/>
      <c r="T19" s="37" t="s">
        <v>11</v>
      </c>
      <c r="U19" s="37" t="s">
        <v>4</v>
      </c>
      <c r="V19" s="37" t="s">
        <v>4</v>
      </c>
      <c r="W19" s="37" t="s">
        <v>4</v>
      </c>
      <c r="X19" s="37" t="s">
        <v>4</v>
      </c>
      <c r="Y19" s="37" t="s">
        <v>4</v>
      </c>
      <c r="Z19" s="37" t="s">
        <v>4</v>
      </c>
    </row>
    <row r="20" spans="1:54" ht="9.75" customHeight="1" x14ac:dyDescent="0.2">
      <c r="A20" s="4"/>
      <c r="B20" s="4"/>
      <c r="C20" s="4"/>
      <c r="D20" s="38"/>
      <c r="E20" s="38"/>
      <c r="F20" s="38"/>
      <c r="G20" s="38"/>
      <c r="H20" s="38"/>
    </row>
    <row r="21" spans="1:54" ht="16.5" customHeight="1" x14ac:dyDescent="0.2">
      <c r="A21" s="48" t="s">
        <v>12</v>
      </c>
      <c r="B21" s="48" t="s">
        <v>13</v>
      </c>
      <c r="C21" s="48" t="s">
        <v>14</v>
      </c>
      <c r="D21" s="51" t="s">
        <v>15</v>
      </c>
      <c r="E21" s="52"/>
      <c r="F21" s="52"/>
      <c r="G21" s="52"/>
      <c r="H21" s="53"/>
      <c r="I21" s="35"/>
    </row>
    <row r="22" spans="1:54" ht="58.5" customHeight="1" x14ac:dyDescent="0.2">
      <c r="A22" s="49"/>
      <c r="B22" s="49"/>
      <c r="C22" s="49"/>
      <c r="D22" s="48" t="s">
        <v>16</v>
      </c>
      <c r="E22" s="48" t="s">
        <v>17</v>
      </c>
      <c r="F22" s="48" t="s">
        <v>18</v>
      </c>
      <c r="G22" s="48" t="s">
        <v>19</v>
      </c>
      <c r="H22" s="48" t="s">
        <v>20</v>
      </c>
      <c r="I22" s="35"/>
    </row>
    <row r="23" spans="1:54" ht="3.75" customHeight="1" x14ac:dyDescent="0.2">
      <c r="A23" s="50"/>
      <c r="B23" s="50"/>
      <c r="C23" s="50"/>
      <c r="D23" s="50"/>
      <c r="E23" s="50"/>
      <c r="F23" s="50"/>
      <c r="G23" s="50"/>
      <c r="H23" s="50"/>
      <c r="I23" s="35"/>
    </row>
    <row r="24" spans="1:54" x14ac:dyDescent="0.2">
      <c r="A24" s="12">
        <v>1</v>
      </c>
      <c r="B24" s="12">
        <v>2</v>
      </c>
      <c r="C24" s="12">
        <v>3</v>
      </c>
      <c r="D24" s="12">
        <v>4</v>
      </c>
      <c r="E24" s="12">
        <v>5</v>
      </c>
      <c r="F24" s="12">
        <v>6</v>
      </c>
      <c r="G24" s="12">
        <v>7</v>
      </c>
      <c r="H24" s="12">
        <v>8</v>
      </c>
      <c r="I24" s="35"/>
    </row>
    <row r="25" spans="1:54" s="13" customFormat="1" ht="24" x14ac:dyDescent="0.2">
      <c r="A25" s="54" t="s">
        <v>21</v>
      </c>
      <c r="B25" s="55"/>
      <c r="C25" s="55"/>
      <c r="D25" s="55"/>
      <c r="E25" s="55"/>
      <c r="F25" s="55"/>
      <c r="G25" s="55"/>
      <c r="H25" s="56"/>
      <c r="I25" s="36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5" t="s">
        <v>21</v>
      </c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</row>
    <row r="26" spans="1:54" s="13" customFormat="1" ht="14.25" x14ac:dyDescent="0.2">
      <c r="A26" s="16" t="s">
        <v>22</v>
      </c>
      <c r="B26" s="17" t="s">
        <v>23</v>
      </c>
      <c r="C26" s="17" t="s">
        <v>24</v>
      </c>
      <c r="D26" s="18">
        <v>24647540.140000001</v>
      </c>
      <c r="E26" s="18">
        <v>708772.89</v>
      </c>
      <c r="F26" s="18"/>
      <c r="G26" s="18">
        <v>4022740</v>
      </c>
      <c r="H26" s="18">
        <f>D26+E26+F26+G26</f>
        <v>29379053.030000001</v>
      </c>
      <c r="I26" s="36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</row>
    <row r="27" spans="1:54" s="13" customFormat="1" ht="14.25" x14ac:dyDescent="0.2">
      <c r="A27" s="16" t="s">
        <v>25</v>
      </c>
      <c r="B27" s="17" t="s">
        <v>26</v>
      </c>
      <c r="C27" s="17" t="s">
        <v>27</v>
      </c>
      <c r="D27" s="18">
        <v>329943.86</v>
      </c>
      <c r="E27" s="18">
        <v>1616036.86</v>
      </c>
      <c r="F27" s="18">
        <v>795913.31</v>
      </c>
      <c r="G27" s="18">
        <v>5364528</v>
      </c>
      <c r="H27" s="18">
        <f>D27+E27+F27+G27</f>
        <v>8106422.0300000003</v>
      </c>
      <c r="I27" s="36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5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</row>
    <row r="28" spans="1:54" s="13" customFormat="1" ht="14.25" x14ac:dyDescent="0.2">
      <c r="A28" s="16" t="s">
        <v>28</v>
      </c>
      <c r="B28" s="17" t="s">
        <v>29</v>
      </c>
      <c r="C28" s="17" t="s">
        <v>30</v>
      </c>
      <c r="D28" s="18">
        <v>561301.94999999995</v>
      </c>
      <c r="E28" s="18">
        <v>363663.53</v>
      </c>
      <c r="F28" s="18"/>
      <c r="G28" s="18"/>
      <c r="H28" s="18">
        <f>D28+E28</f>
        <v>924965.48</v>
      </c>
      <c r="I28" s="36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1:54" s="13" customFormat="1" ht="14.25" x14ac:dyDescent="0.2">
      <c r="A29" s="16" t="s">
        <v>31</v>
      </c>
      <c r="B29" s="17" t="s">
        <v>32</v>
      </c>
      <c r="C29" s="17" t="s">
        <v>33</v>
      </c>
      <c r="D29" s="18">
        <v>465348.52</v>
      </c>
      <c r="E29" s="18">
        <v>18646213.059999999</v>
      </c>
      <c r="F29" s="18">
        <v>23008465.93</v>
      </c>
      <c r="G29" s="18">
        <v>1055360</v>
      </c>
      <c r="H29" s="18">
        <f>D29+E29+F29+G29</f>
        <v>43175387.509999998</v>
      </c>
      <c r="I29" s="36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5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</row>
    <row r="30" spans="1:54" s="13" customFormat="1" ht="22.5" x14ac:dyDescent="0.2">
      <c r="A30" s="19"/>
      <c r="B30" s="57" t="s">
        <v>34</v>
      </c>
      <c r="C30" s="58"/>
      <c r="D30" s="20">
        <f>SUM(D26:D29)</f>
        <v>26004134.469999999</v>
      </c>
      <c r="E30" s="20">
        <f t="shared" ref="E30:G30" si="0">SUM(E26:E29)</f>
        <v>21334686.34</v>
      </c>
      <c r="F30" s="20">
        <f t="shared" si="0"/>
        <v>23804379.239999998</v>
      </c>
      <c r="G30" s="20">
        <f t="shared" si="0"/>
        <v>10442628</v>
      </c>
      <c r="H30" s="21">
        <f>SUM(H26:H29)</f>
        <v>81585828.049999997</v>
      </c>
      <c r="I30" s="36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  <c r="AB30" s="22" t="s">
        <v>34</v>
      </c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</row>
    <row r="31" spans="1:54" s="13" customFormat="1" ht="14.25" x14ac:dyDescent="0.2">
      <c r="A31" s="54" t="s">
        <v>35</v>
      </c>
      <c r="B31" s="55"/>
      <c r="C31" s="55"/>
      <c r="D31" s="55"/>
      <c r="E31" s="55"/>
      <c r="F31" s="55"/>
      <c r="G31" s="55"/>
      <c r="H31" s="56"/>
      <c r="I31" s="36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5" t="s">
        <v>35</v>
      </c>
      <c r="AB31" s="22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</row>
    <row r="32" spans="1:54" s="13" customFormat="1" ht="14.25" x14ac:dyDescent="0.2">
      <c r="A32" s="19"/>
      <c r="B32" s="59" t="s">
        <v>36</v>
      </c>
      <c r="C32" s="60"/>
      <c r="D32" s="20">
        <f>D30</f>
        <v>26004134.469999999</v>
      </c>
      <c r="E32" s="20">
        <f t="shared" ref="E32:G32" si="1">E30</f>
        <v>21334686.34</v>
      </c>
      <c r="F32" s="20">
        <f t="shared" si="1"/>
        <v>23804379.239999998</v>
      </c>
      <c r="G32" s="20">
        <f t="shared" si="1"/>
        <v>10442628</v>
      </c>
      <c r="H32" s="21">
        <f>H30</f>
        <v>81585828.049999997</v>
      </c>
      <c r="I32" s="36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  <c r="AB32" s="22"/>
      <c r="AC32" s="23" t="s">
        <v>36</v>
      </c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</row>
    <row r="33" spans="1:54" s="13" customFormat="1" ht="14.25" x14ac:dyDescent="0.2">
      <c r="A33" s="54" t="s">
        <v>37</v>
      </c>
      <c r="B33" s="55"/>
      <c r="C33" s="55"/>
      <c r="D33" s="55"/>
      <c r="E33" s="55"/>
      <c r="F33" s="55"/>
      <c r="G33" s="55"/>
      <c r="H33" s="56"/>
      <c r="I33" s="36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5" t="s">
        <v>37</v>
      </c>
      <c r="AB33" s="22"/>
      <c r="AC33" s="23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</row>
    <row r="34" spans="1:54" s="13" customFormat="1" ht="22.5" x14ac:dyDescent="0.2">
      <c r="A34" s="16" t="s">
        <v>38</v>
      </c>
      <c r="B34" s="17" t="s">
        <v>39</v>
      </c>
      <c r="C34" s="17" t="s">
        <v>40</v>
      </c>
      <c r="D34" s="18">
        <f>D32*0.012</f>
        <v>312049.61364</v>
      </c>
      <c r="E34" s="18">
        <f>E32*0.012</f>
        <v>256016.23608</v>
      </c>
      <c r="F34" s="18"/>
      <c r="G34" s="18"/>
      <c r="H34" s="18">
        <f>D34+E34</f>
        <v>568065.84972000006</v>
      </c>
      <c r="I34" s="36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  <c r="AB34" s="22"/>
      <c r="AC34" s="23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</row>
    <row r="35" spans="1:54" s="13" customFormat="1" ht="14.25" x14ac:dyDescent="0.2">
      <c r="A35" s="12"/>
      <c r="B35" s="17"/>
      <c r="C35" s="17"/>
      <c r="D35" s="18" t="s">
        <v>41</v>
      </c>
      <c r="E35" s="18" t="s">
        <v>42</v>
      </c>
      <c r="F35" s="18"/>
      <c r="G35" s="18"/>
      <c r="H35" s="18"/>
      <c r="I35" s="36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5"/>
      <c r="AB35" s="22"/>
      <c r="AC35" s="23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</row>
    <row r="36" spans="1:54" s="13" customFormat="1" ht="14.25" x14ac:dyDescent="0.2">
      <c r="A36" s="19"/>
      <c r="B36" s="57" t="s">
        <v>43</v>
      </c>
      <c r="C36" s="58"/>
      <c r="D36" s="20">
        <f>D34</f>
        <v>312049.61364</v>
      </c>
      <c r="E36" s="20">
        <f>E34</f>
        <v>256016.23608</v>
      </c>
      <c r="F36" s="21"/>
      <c r="G36" s="21"/>
      <c r="H36" s="21">
        <f>D36+E36</f>
        <v>568065.84972000006</v>
      </c>
      <c r="I36" s="36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  <c r="AB36" s="22" t="s">
        <v>43</v>
      </c>
      <c r="AC36" s="2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</row>
    <row r="37" spans="1:54" s="13" customFormat="1" ht="14.25" x14ac:dyDescent="0.2">
      <c r="A37" s="19"/>
      <c r="B37" s="59" t="s">
        <v>44</v>
      </c>
      <c r="C37" s="60"/>
      <c r="D37" s="20">
        <f>D32+D36</f>
        <v>26316184.083639998</v>
      </c>
      <c r="E37" s="20">
        <f>E32+E36</f>
        <v>21590702.576079998</v>
      </c>
      <c r="F37" s="21">
        <f>F32</f>
        <v>23804379.239999998</v>
      </c>
      <c r="G37" s="21">
        <f>G32</f>
        <v>10442628</v>
      </c>
      <c r="H37" s="21">
        <f>H32+H36</f>
        <v>82153893.899719998</v>
      </c>
      <c r="I37" s="36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5"/>
      <c r="AB37" s="22"/>
      <c r="AC37" s="23" t="s">
        <v>44</v>
      </c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</row>
    <row r="38" spans="1:54" s="13" customFormat="1" ht="14.25" x14ac:dyDescent="0.2">
      <c r="A38" s="54" t="s">
        <v>45</v>
      </c>
      <c r="B38" s="55"/>
      <c r="C38" s="55"/>
      <c r="D38" s="55"/>
      <c r="E38" s="55"/>
      <c r="F38" s="55"/>
      <c r="G38" s="55"/>
      <c r="H38" s="56"/>
      <c r="I38" s="36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 t="s">
        <v>45</v>
      </c>
      <c r="AB38" s="22"/>
      <c r="AC38" s="23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</row>
    <row r="39" spans="1:54" s="13" customFormat="1" ht="14.25" x14ac:dyDescent="0.2">
      <c r="A39" s="16" t="s">
        <v>46</v>
      </c>
      <c r="B39" s="17" t="s">
        <v>47</v>
      </c>
      <c r="C39" s="17" t="s">
        <v>48</v>
      </c>
      <c r="D39" s="18"/>
      <c r="E39" s="18"/>
      <c r="F39" s="18"/>
      <c r="G39" s="18">
        <v>1541250</v>
      </c>
      <c r="H39" s="18">
        <f>G39</f>
        <v>1541250</v>
      </c>
      <c r="I39" s="36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5"/>
      <c r="AB39" s="22"/>
      <c r="AC39" s="23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</row>
    <row r="40" spans="1:54" s="13" customFormat="1" ht="14.25" x14ac:dyDescent="0.2">
      <c r="A40" s="16" t="s">
        <v>49</v>
      </c>
      <c r="B40" s="17" t="s">
        <v>50</v>
      </c>
      <c r="C40" s="17" t="s">
        <v>51</v>
      </c>
      <c r="D40" s="18"/>
      <c r="E40" s="18"/>
      <c r="F40" s="18"/>
      <c r="G40" s="18">
        <v>56103.839999999997</v>
      </c>
      <c r="H40" s="18">
        <f>G40</f>
        <v>56103.839999999997</v>
      </c>
      <c r="I40" s="36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  <c r="AB40" s="22"/>
      <c r="AC40" s="23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</row>
    <row r="41" spans="1:54" s="13" customFormat="1" ht="14.25" x14ac:dyDescent="0.2">
      <c r="A41" s="16" t="s">
        <v>52</v>
      </c>
      <c r="B41" s="17" t="s">
        <v>53</v>
      </c>
      <c r="C41" s="17" t="s">
        <v>54</v>
      </c>
      <c r="D41" s="18"/>
      <c r="E41" s="18"/>
      <c r="F41" s="18"/>
      <c r="G41" s="18">
        <v>100100</v>
      </c>
      <c r="H41" s="18">
        <f>G41</f>
        <v>100100</v>
      </c>
      <c r="I41" s="36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5"/>
      <c r="AB41" s="22"/>
      <c r="AC41" s="23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</row>
    <row r="42" spans="1:54" s="13" customFormat="1" ht="22.5" x14ac:dyDescent="0.2">
      <c r="A42" s="16" t="s">
        <v>55</v>
      </c>
      <c r="B42" s="17" t="s">
        <v>56</v>
      </c>
      <c r="C42" s="17" t="s">
        <v>57</v>
      </c>
      <c r="D42" s="18">
        <v>330000</v>
      </c>
      <c r="E42" s="18"/>
      <c r="F42" s="18"/>
      <c r="G42" s="18"/>
      <c r="H42" s="18">
        <f>D42</f>
        <v>330000</v>
      </c>
      <c r="I42" s="36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  <c r="AB42" s="22"/>
      <c r="AC42" s="23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</row>
    <row r="43" spans="1:54" s="13" customFormat="1" ht="78.75" x14ac:dyDescent="0.2">
      <c r="A43" s="16" t="s">
        <v>58</v>
      </c>
      <c r="B43" s="17" t="s">
        <v>59</v>
      </c>
      <c r="C43" s="17" t="s">
        <v>60</v>
      </c>
      <c r="D43" s="18"/>
      <c r="E43" s="18"/>
      <c r="F43" s="18"/>
      <c r="G43" s="18">
        <v>520600</v>
      </c>
      <c r="H43" s="18">
        <f>G43</f>
        <v>520600</v>
      </c>
      <c r="I43" s="36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5"/>
      <c r="AB43" s="22"/>
      <c r="AC43" s="23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</row>
    <row r="44" spans="1:54" s="13" customFormat="1" ht="14.25" x14ac:dyDescent="0.2">
      <c r="A44" s="16" t="s">
        <v>61</v>
      </c>
      <c r="B44" s="17" t="s">
        <v>62</v>
      </c>
      <c r="C44" s="17" t="s">
        <v>63</v>
      </c>
      <c r="D44" s="18"/>
      <c r="E44" s="18"/>
      <c r="F44" s="18"/>
      <c r="G44" s="18">
        <v>765000</v>
      </c>
      <c r="H44" s="18">
        <f>G44</f>
        <v>765000</v>
      </c>
      <c r="I44" s="36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5"/>
      <c r="AB44" s="22"/>
      <c r="AC44" s="23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</row>
    <row r="45" spans="1:54" s="13" customFormat="1" ht="14.25" x14ac:dyDescent="0.2">
      <c r="A45" s="19"/>
      <c r="B45" s="57" t="s">
        <v>64</v>
      </c>
      <c r="C45" s="58"/>
      <c r="D45" s="20">
        <f>D42</f>
        <v>330000</v>
      </c>
      <c r="E45" s="20"/>
      <c r="F45" s="21"/>
      <c r="G45" s="21">
        <f>SUM(G39:G44)</f>
        <v>2983053.84</v>
      </c>
      <c r="H45" s="21">
        <f>D45+G45</f>
        <v>3313053.84</v>
      </c>
      <c r="I45" s="36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5"/>
      <c r="AB45" s="22" t="s">
        <v>64</v>
      </c>
      <c r="AC45" s="23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</row>
    <row r="46" spans="1:54" s="13" customFormat="1" ht="14.25" x14ac:dyDescent="0.2">
      <c r="A46" s="19"/>
      <c r="B46" s="59" t="s">
        <v>65</v>
      </c>
      <c r="C46" s="60"/>
      <c r="D46" s="20">
        <f>D37+D45</f>
        <v>26646184.083639998</v>
      </c>
      <c r="E46" s="20">
        <f>E37</f>
        <v>21590702.576079998</v>
      </c>
      <c r="F46" s="21">
        <f>F37</f>
        <v>23804379.239999998</v>
      </c>
      <c r="G46" s="21">
        <f>G37+G45</f>
        <v>13425681.84</v>
      </c>
      <c r="H46" s="21">
        <f>H37+H45</f>
        <v>85466947.739720002</v>
      </c>
      <c r="I46" s="36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  <c r="AB46" s="22"/>
      <c r="AC46" s="23" t="s">
        <v>65</v>
      </c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</row>
    <row r="47" spans="1:54" s="13" customFormat="1" ht="24" x14ac:dyDescent="0.2">
      <c r="A47" s="54" t="s">
        <v>66</v>
      </c>
      <c r="B47" s="55"/>
      <c r="C47" s="55"/>
      <c r="D47" s="55"/>
      <c r="E47" s="55"/>
      <c r="F47" s="55"/>
      <c r="G47" s="55"/>
      <c r="H47" s="56"/>
      <c r="I47" s="36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5" t="s">
        <v>66</v>
      </c>
      <c r="AB47" s="22"/>
      <c r="AC47" s="23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</row>
    <row r="48" spans="1:54" s="13" customFormat="1" ht="14.25" x14ac:dyDescent="0.2">
      <c r="A48" s="16" t="s">
        <v>67</v>
      </c>
      <c r="B48" s="17"/>
      <c r="C48" s="17" t="s">
        <v>68</v>
      </c>
      <c r="D48" s="18"/>
      <c r="E48" s="18"/>
      <c r="F48" s="18"/>
      <c r="G48" s="18"/>
      <c r="H48" s="18"/>
      <c r="I48" s="36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5"/>
      <c r="AB48" s="22"/>
      <c r="AC48" s="23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</row>
    <row r="49" spans="1:54" s="13" customFormat="1" ht="14.25" x14ac:dyDescent="0.2">
      <c r="A49" s="12"/>
      <c r="B49" s="17"/>
      <c r="C49" s="17"/>
      <c r="D49" s="18"/>
      <c r="E49" s="18"/>
      <c r="F49" s="18"/>
      <c r="G49" s="18"/>
      <c r="H49" s="18"/>
      <c r="I49" s="36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5"/>
      <c r="AB49" s="22"/>
      <c r="AC49" s="23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</row>
    <row r="50" spans="1:54" s="13" customFormat="1" ht="22.5" x14ac:dyDescent="0.2">
      <c r="A50" s="19"/>
      <c r="B50" s="57" t="s">
        <v>69</v>
      </c>
      <c r="C50" s="58"/>
      <c r="D50" s="20"/>
      <c r="E50" s="20"/>
      <c r="F50" s="21"/>
      <c r="G50" s="21"/>
      <c r="H50" s="21"/>
      <c r="I50" s="36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  <c r="AB50" s="22" t="s">
        <v>69</v>
      </c>
      <c r="AC50" s="23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</row>
    <row r="51" spans="1:54" s="13" customFormat="1" ht="132" x14ac:dyDescent="0.2">
      <c r="A51" s="54" t="s">
        <v>70</v>
      </c>
      <c r="B51" s="55"/>
      <c r="C51" s="55"/>
      <c r="D51" s="55"/>
      <c r="E51" s="55"/>
      <c r="F51" s="55"/>
      <c r="G51" s="55"/>
      <c r="H51" s="56"/>
      <c r="I51" s="39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5" t="s">
        <v>70</v>
      </c>
      <c r="AB51" s="22"/>
      <c r="AC51" s="23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</row>
    <row r="52" spans="1:54" s="13" customFormat="1" ht="15" x14ac:dyDescent="0.2">
      <c r="A52" s="19"/>
      <c r="B52" s="59" t="s">
        <v>71</v>
      </c>
      <c r="C52" s="60"/>
      <c r="D52" s="20">
        <f>D46</f>
        <v>26646184.083639998</v>
      </c>
      <c r="E52" s="20">
        <f>E46</f>
        <v>21590702.576079998</v>
      </c>
      <c r="F52" s="21">
        <f>F46</f>
        <v>23804379.239999998</v>
      </c>
      <c r="G52" s="21">
        <f>G46+G50</f>
        <v>13425681.84</v>
      </c>
      <c r="H52" s="21">
        <f>H46+H50</f>
        <v>85466947.739720002</v>
      </c>
      <c r="I52" s="39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  <c r="AB52" s="22"/>
      <c r="AC52" s="23" t="s">
        <v>71</v>
      </c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</row>
    <row r="53" spans="1:54" s="13" customFormat="1" ht="14.25" x14ac:dyDescent="0.2">
      <c r="A53" s="54" t="s">
        <v>72</v>
      </c>
      <c r="B53" s="55"/>
      <c r="C53" s="55"/>
      <c r="D53" s="55"/>
      <c r="E53" s="55"/>
      <c r="F53" s="55"/>
      <c r="G53" s="55"/>
      <c r="H53" s="56"/>
      <c r="I53" s="40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 t="s">
        <v>72</v>
      </c>
      <c r="AB53" s="22"/>
      <c r="AC53" s="23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</row>
    <row r="54" spans="1:54" s="13" customFormat="1" ht="33.75" x14ac:dyDescent="0.2">
      <c r="A54" s="16" t="s">
        <v>73</v>
      </c>
      <c r="B54" s="17" t="s">
        <v>74</v>
      </c>
      <c r="C54" s="17" t="s">
        <v>75</v>
      </c>
      <c r="D54" s="18"/>
      <c r="E54" s="18"/>
      <c r="F54" s="18"/>
      <c r="G54" s="18">
        <f>H52*0.02</f>
        <v>1709338.9547944001</v>
      </c>
      <c r="H54" s="18">
        <f>G54</f>
        <v>1709338.9547944001</v>
      </c>
      <c r="I54" s="40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  <c r="AB54" s="22"/>
      <c r="AC54" s="23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</row>
    <row r="55" spans="1:54" s="13" customFormat="1" ht="14.25" x14ac:dyDescent="0.2">
      <c r="A55" s="12"/>
      <c r="B55" s="17"/>
      <c r="C55" s="17"/>
      <c r="D55" s="18"/>
      <c r="E55" s="18"/>
      <c r="F55" s="18"/>
      <c r="G55" s="18" t="s">
        <v>76</v>
      </c>
      <c r="H55" s="18"/>
      <c r="I55" s="40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5"/>
      <c r="AB55" s="22"/>
      <c r="AC55" s="23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</row>
    <row r="56" spans="1:54" s="13" customFormat="1" ht="15" x14ac:dyDescent="0.2">
      <c r="A56" s="19"/>
      <c r="B56" s="57" t="s">
        <v>77</v>
      </c>
      <c r="C56" s="58"/>
      <c r="D56" s="20"/>
      <c r="E56" s="20"/>
      <c r="F56" s="21"/>
      <c r="G56" s="21">
        <f>G54</f>
        <v>1709338.9547944001</v>
      </c>
      <c r="H56" s="21">
        <f>H54</f>
        <v>1709338.9547944001</v>
      </c>
      <c r="I56" s="39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  <c r="AB56" s="22" t="s">
        <v>77</v>
      </c>
      <c r="AC56" s="23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</row>
    <row r="57" spans="1:54" s="13" customFormat="1" ht="15" x14ac:dyDescent="0.2">
      <c r="A57" s="19"/>
      <c r="B57" s="59" t="s">
        <v>78</v>
      </c>
      <c r="C57" s="60"/>
      <c r="D57" s="20">
        <f>D52</f>
        <v>26646184.083639998</v>
      </c>
      <c r="E57" s="20">
        <f>E52</f>
        <v>21590702.576079998</v>
      </c>
      <c r="F57" s="21">
        <f>F52</f>
        <v>23804379.239999998</v>
      </c>
      <c r="G57" s="21">
        <f>G52+G56</f>
        <v>15135020.794794399</v>
      </c>
      <c r="H57" s="21">
        <f>H52+H56</f>
        <v>87176286.694514409</v>
      </c>
      <c r="I57" s="39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  <c r="AB57" s="22"/>
      <c r="AC57" s="23" t="s">
        <v>78</v>
      </c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</row>
    <row r="58" spans="1:54" s="13" customFormat="1" ht="14.25" x14ac:dyDescent="0.2">
      <c r="A58" s="54" t="s">
        <v>79</v>
      </c>
      <c r="B58" s="55"/>
      <c r="C58" s="55"/>
      <c r="D58" s="55"/>
      <c r="E58" s="55"/>
      <c r="F58" s="55"/>
      <c r="G58" s="55"/>
      <c r="H58" s="56"/>
      <c r="I58" s="40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 t="s">
        <v>79</v>
      </c>
      <c r="AB58" s="22"/>
      <c r="AC58" s="23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</row>
    <row r="59" spans="1:54" s="13" customFormat="1" ht="14.25" x14ac:dyDescent="0.2">
      <c r="A59" s="16" t="s">
        <v>80</v>
      </c>
      <c r="B59" s="17" t="s">
        <v>90</v>
      </c>
      <c r="C59" s="17" t="s">
        <v>89</v>
      </c>
      <c r="D59" s="18">
        <f>D57*0.22</f>
        <v>5862160.4984007999</v>
      </c>
      <c r="E59" s="18">
        <f t="shared" ref="E59:G59" si="2">E57*0.22</f>
        <v>4749954.5667375997</v>
      </c>
      <c r="F59" s="18">
        <f t="shared" si="2"/>
        <v>5236963.4327999996</v>
      </c>
      <c r="G59" s="18">
        <f t="shared" si="2"/>
        <v>3329704.5748547679</v>
      </c>
      <c r="H59" s="18">
        <f>H57*0.22</f>
        <v>19178783.072793171</v>
      </c>
      <c r="I59" s="40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5"/>
      <c r="AB59" s="22"/>
      <c r="AC59" s="23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</row>
    <row r="60" spans="1:54" s="13" customFormat="1" ht="14.25" x14ac:dyDescent="0.2">
      <c r="A60" s="12"/>
      <c r="B60" s="17"/>
      <c r="C60" s="17"/>
      <c r="D60" s="18" t="s">
        <v>91</v>
      </c>
      <c r="E60" s="18" t="s">
        <v>92</v>
      </c>
      <c r="F60" s="18" t="s">
        <v>93</v>
      </c>
      <c r="G60" s="18" t="s">
        <v>94</v>
      </c>
      <c r="H60" s="18"/>
      <c r="I60" s="40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  <c r="AB60" s="22"/>
      <c r="AC60" s="23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</row>
    <row r="61" spans="1:54" s="13" customFormat="1" ht="15" x14ac:dyDescent="0.2">
      <c r="A61" s="19"/>
      <c r="B61" s="57" t="s">
        <v>81</v>
      </c>
      <c r="C61" s="58"/>
      <c r="D61" s="20">
        <f>D59</f>
        <v>5862160.4984007999</v>
      </c>
      <c r="E61" s="20">
        <f t="shared" ref="E61:G61" si="3">E59</f>
        <v>4749954.5667375997</v>
      </c>
      <c r="F61" s="20">
        <f t="shared" si="3"/>
        <v>5236963.4327999996</v>
      </c>
      <c r="G61" s="20">
        <f t="shared" si="3"/>
        <v>3329704.5748547679</v>
      </c>
      <c r="H61" s="21">
        <f>H59</f>
        <v>19178783.072793171</v>
      </c>
      <c r="I61" s="39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  <c r="AB61" s="22" t="s">
        <v>81</v>
      </c>
      <c r="AC61" s="23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</row>
    <row r="62" spans="1:54" s="13" customFormat="1" ht="15" x14ac:dyDescent="0.2">
      <c r="A62" s="19"/>
      <c r="B62" s="59" t="s">
        <v>82</v>
      </c>
      <c r="C62" s="60"/>
      <c r="D62" s="20">
        <f>D57+D61</f>
        <v>32508344.582040798</v>
      </c>
      <c r="E62" s="20">
        <f t="shared" ref="E62:G62" si="4">E57+E61</f>
        <v>26340657.142817598</v>
      </c>
      <c r="F62" s="20">
        <f t="shared" si="4"/>
        <v>29041342.672799997</v>
      </c>
      <c r="G62" s="20">
        <f t="shared" si="4"/>
        <v>18464725.369649168</v>
      </c>
      <c r="H62" s="21">
        <f>H57+H61</f>
        <v>106355069.76730758</v>
      </c>
      <c r="I62" s="39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  <c r="AB62" s="22"/>
      <c r="AC62" s="23"/>
      <c r="AD62" s="23" t="s">
        <v>82</v>
      </c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</row>
    <row r="63" spans="1:54" ht="26.25" customHeight="1" x14ac:dyDescent="0.2"/>
    <row r="64" spans="1:54" s="24" customFormat="1" x14ac:dyDescent="0.25">
      <c r="A64" s="25" t="s">
        <v>83</v>
      </c>
      <c r="B64" s="26"/>
      <c r="C64" s="61"/>
      <c r="D64" s="61"/>
      <c r="E64" s="62" t="s">
        <v>84</v>
      </c>
      <c r="F64" s="62"/>
      <c r="G64" s="62"/>
      <c r="H64" s="62"/>
      <c r="I64" s="33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 t="s">
        <v>4</v>
      </c>
      <c r="AF64" s="27" t="s">
        <v>4</v>
      </c>
      <c r="AG64" s="28" t="s">
        <v>84</v>
      </c>
      <c r="AH64" s="28" t="s">
        <v>4</v>
      </c>
      <c r="AI64" s="28" t="s">
        <v>4</v>
      </c>
      <c r="AJ64" s="28" t="s">
        <v>4</v>
      </c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</row>
    <row r="65" spans="1:54" s="29" customFormat="1" ht="18.75" customHeight="1" x14ac:dyDescent="0.25">
      <c r="A65" s="30"/>
      <c r="B65" s="30"/>
      <c r="C65" s="46" t="s">
        <v>85</v>
      </c>
      <c r="D65" s="46"/>
      <c r="E65" s="46"/>
      <c r="F65" s="46"/>
      <c r="G65" s="46"/>
      <c r="H65" s="46"/>
      <c r="I65" s="33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</row>
    <row r="66" spans="1:54" s="24" customFormat="1" ht="15" x14ac:dyDescent="0.25">
      <c r="A66" s="25" t="s">
        <v>86</v>
      </c>
      <c r="B66" s="26"/>
      <c r="C66"/>
      <c r="D66" s="32"/>
      <c r="E66" s="62" t="s">
        <v>84</v>
      </c>
      <c r="F66" s="62"/>
      <c r="G66" s="62"/>
      <c r="H66" s="62"/>
      <c r="I66" s="33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8" t="s">
        <v>84</v>
      </c>
      <c r="AL66" s="28" t="s">
        <v>4</v>
      </c>
      <c r="AM66" s="28" t="s">
        <v>4</v>
      </c>
      <c r="AN66" s="28" t="s">
        <v>4</v>
      </c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</row>
    <row r="67" spans="1:54" s="29" customFormat="1" ht="18.75" customHeight="1" x14ac:dyDescent="0.25">
      <c r="A67" s="30"/>
      <c r="B67" s="30"/>
      <c r="C67" s="46" t="s">
        <v>85</v>
      </c>
      <c r="D67" s="46"/>
      <c r="E67" s="46"/>
      <c r="F67" s="46"/>
      <c r="G67" s="46"/>
      <c r="H67" s="46"/>
      <c r="I67" s="33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</row>
    <row r="68" spans="1:54" s="24" customFormat="1" x14ac:dyDescent="0.25">
      <c r="A68" s="63" t="s">
        <v>87</v>
      </c>
      <c r="B68" s="63"/>
      <c r="C68" s="63"/>
      <c r="D68" s="63"/>
      <c r="E68" s="62" t="s">
        <v>84</v>
      </c>
      <c r="F68" s="62"/>
      <c r="G68" s="62"/>
      <c r="H68" s="62"/>
      <c r="I68" s="33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8" t="s">
        <v>87</v>
      </c>
      <c r="AP68" s="28" t="s">
        <v>4</v>
      </c>
      <c r="AQ68" s="28" t="s">
        <v>4</v>
      </c>
      <c r="AR68" s="28" t="s">
        <v>4</v>
      </c>
      <c r="AS68" s="28" t="s">
        <v>84</v>
      </c>
      <c r="AT68" s="28" t="s">
        <v>4</v>
      </c>
      <c r="AU68" s="28" t="s">
        <v>4</v>
      </c>
      <c r="AV68" s="28" t="s">
        <v>4</v>
      </c>
      <c r="AW68" s="27"/>
      <c r="AX68" s="27"/>
      <c r="AY68" s="27"/>
      <c r="AZ68" s="27"/>
      <c r="BA68" s="27"/>
      <c r="BB68" s="27"/>
    </row>
    <row r="69" spans="1:54" s="29" customFormat="1" ht="18.75" customHeight="1" x14ac:dyDescent="0.25">
      <c r="A69" s="30"/>
      <c r="B69" s="30"/>
      <c r="C69" s="46" t="s">
        <v>85</v>
      </c>
      <c r="D69" s="46"/>
      <c r="E69" s="46"/>
      <c r="F69" s="46"/>
      <c r="G69" s="46"/>
      <c r="H69" s="46"/>
      <c r="I69" s="33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</row>
    <row r="70" spans="1:54" s="24" customFormat="1" x14ac:dyDescent="0.25">
      <c r="A70" s="25" t="s">
        <v>2</v>
      </c>
      <c r="B70" s="26"/>
      <c r="C70" s="64"/>
      <c r="D70" s="64"/>
      <c r="E70" s="62" t="s">
        <v>84</v>
      </c>
      <c r="F70" s="62"/>
      <c r="G70" s="62"/>
      <c r="H70" s="62"/>
      <c r="I70" s="33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8" t="s">
        <v>4</v>
      </c>
      <c r="AX70" s="28" t="s">
        <v>4</v>
      </c>
      <c r="AY70" s="28" t="s">
        <v>84</v>
      </c>
      <c r="AZ70" s="28" t="s">
        <v>4</v>
      </c>
      <c r="BA70" s="28" t="s">
        <v>4</v>
      </c>
      <c r="BB70" s="28" t="s">
        <v>4</v>
      </c>
    </row>
    <row r="71" spans="1:54" s="29" customFormat="1" ht="18.75" customHeight="1" x14ac:dyDescent="0.25">
      <c r="A71" s="30"/>
      <c r="B71" s="30"/>
      <c r="C71" s="46" t="s">
        <v>88</v>
      </c>
      <c r="D71" s="46"/>
      <c r="E71" s="46"/>
      <c r="F71" s="46"/>
      <c r="G71" s="46"/>
      <c r="H71" s="46"/>
      <c r="I71" s="33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</row>
  </sheetData>
  <mergeCells count="48">
    <mergeCell ref="C71:H71"/>
    <mergeCell ref="C64:D64"/>
    <mergeCell ref="E64:H64"/>
    <mergeCell ref="C65:H65"/>
    <mergeCell ref="E66:H66"/>
    <mergeCell ref="C67:H67"/>
    <mergeCell ref="A68:D68"/>
    <mergeCell ref="E68:H68"/>
    <mergeCell ref="C69:H69"/>
    <mergeCell ref="C70:D70"/>
    <mergeCell ref="E70:H70"/>
    <mergeCell ref="A58:H58"/>
    <mergeCell ref="B61:C61"/>
    <mergeCell ref="B62:C62"/>
    <mergeCell ref="B57:C57"/>
    <mergeCell ref="B36:C36"/>
    <mergeCell ref="B37:C37"/>
    <mergeCell ref="A38:H38"/>
    <mergeCell ref="B45:C45"/>
    <mergeCell ref="B46:C46"/>
    <mergeCell ref="A47:H47"/>
    <mergeCell ref="B50:C50"/>
    <mergeCell ref="A51:H51"/>
    <mergeCell ref="B52:C52"/>
    <mergeCell ref="A53:H53"/>
    <mergeCell ref="B56:C56"/>
    <mergeCell ref="A33:H33"/>
    <mergeCell ref="B17:G17"/>
    <mergeCell ref="B19:H19"/>
    <mergeCell ref="A21:A23"/>
    <mergeCell ref="B21:B23"/>
    <mergeCell ref="C21:C23"/>
    <mergeCell ref="D21:H21"/>
    <mergeCell ref="D22:D23"/>
    <mergeCell ref="E22:E23"/>
    <mergeCell ref="F22:F23"/>
    <mergeCell ref="G22:G23"/>
    <mergeCell ref="H22:H23"/>
    <mergeCell ref="A25:H25"/>
    <mergeCell ref="B30:C30"/>
    <mergeCell ref="A31:H31"/>
    <mergeCell ref="B32:C32"/>
    <mergeCell ref="B16:G16"/>
    <mergeCell ref="C4:G4"/>
    <mergeCell ref="C5:G5"/>
    <mergeCell ref="C9:G9"/>
    <mergeCell ref="C10:G10"/>
    <mergeCell ref="B12:G12"/>
  </mergeCells>
  <printOptions horizontalCentered="1"/>
  <pageMargins left="0.31496062874794001" right="0.31496062874794001" top="0.78740155696868896" bottom="0.31496062874794001" header="0.19685038924217199" footer="0.19685038924217199"/>
  <pageSetup paperSize="9" scale="72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ССР без стройконтр</vt:lpstr>
      <vt:lpstr>'ССР без стройконтр'!Заголовки_для_печати</vt:lpstr>
      <vt:lpstr>'ССР без стройконтр'!Область_печати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Жерновков Анатолий Алексеевич</dc:creator>
  <cp:lastModifiedBy>User</cp:lastModifiedBy>
  <cp:lastPrinted>2026-01-22T10:19:45Z</cp:lastPrinted>
  <dcterms:created xsi:type="dcterms:W3CDTF">2020-09-30T08:50:27Z</dcterms:created>
  <dcterms:modified xsi:type="dcterms:W3CDTF">2026-01-27T05:52:55Z</dcterms:modified>
</cp:coreProperties>
</file>