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3.1.3\Share\Зайцев А.А\!!!!! 2026 ГОД\ЭМ инертные материалы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L20" i="1" s="1"/>
  <c r="I20" i="1"/>
  <c r="H20" i="1"/>
  <c r="M20" i="1" s="1"/>
  <c r="J19" i="1" l="1"/>
  <c r="I19" i="1"/>
  <c r="H19" i="1"/>
  <c r="M19" i="1" s="1"/>
  <c r="J18" i="1"/>
  <c r="I18" i="1"/>
  <c r="H18" i="1"/>
  <c r="M18" i="1" s="1"/>
  <c r="K19" i="1" l="1"/>
  <c r="L19" i="1" s="1"/>
  <c r="K18" i="1"/>
  <c r="L18" i="1" s="1"/>
  <c r="J21" i="1"/>
  <c r="I21" i="1"/>
  <c r="H21" i="1"/>
  <c r="M21" i="1" s="1"/>
  <c r="J17" i="1"/>
  <c r="I17" i="1"/>
  <c r="H17" i="1"/>
  <c r="M17" i="1" s="1"/>
  <c r="K17" i="1" l="1"/>
  <c r="L17" i="1" s="1"/>
  <c r="K21" i="1"/>
  <c r="L21" i="1" s="1"/>
  <c r="C14" i="1"/>
</calcChain>
</file>

<file path=xl/sharedStrings.xml><?xml version="1.0" encoding="utf-8"?>
<sst xmlns="http://schemas.openxmlformats.org/spreadsheetml/2006/main" count="41" uniqueCount="35">
  <si>
    <t>УТВЕРЖДАЮ:</t>
  </si>
  <si>
    <t>Заказчик: Муниципальное унитарное предприятие</t>
  </si>
  <si>
    <t>« Служба эксплуатации мостов » г. Иркутска</t>
  </si>
  <si>
    <t>Обоснование начальной (максимальной) цены договора</t>
  </si>
  <si>
    <t>Начальная (максимальная) цена договора</t>
  </si>
  <si>
    <t>КП № 1</t>
  </si>
  <si>
    <t>КП № 2</t>
  </si>
  <si>
    <t>КП № 3</t>
  </si>
  <si>
    <t>№ п/п</t>
  </si>
  <si>
    <t>Наименование товара, работ, услуг</t>
  </si>
  <si>
    <t>Объем</t>
  </si>
  <si>
    <t>Источник № 1</t>
  </si>
  <si>
    <t>Источник № 2</t>
  </si>
  <si>
    <t>Источник № 3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</si>
  <si>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</si>
  <si>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</si>
  <si>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</si>
  <si>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</si>
  <si>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</si>
  <si>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</si>
  <si>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</si>
  <si>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</si>
  <si>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</si>
  <si>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Используемый метод определения НМЦД: метод сопоставимых рыночных цен (анализ рынка) в соответствии с п.4.2 главы 4 Положения о закупке товаров, работ, услуг для нужд МУП "СЭМ" г. Иркутска</t>
  </si>
  <si>
    <t xml:space="preserve">Использована общедоступная информации о ценах товаров, работ, услуг, полученная у поставщиков (подрядчиков, исполнителей), осуществляющих поставки идентичных товаров, работ, услуг, планируемых к закупкам. </t>
  </si>
  <si>
    <t xml:space="preserve">Приложение №3
к уведомлению о проведении
закупки с использованием электронного магазина
</t>
  </si>
  <si>
    <t>_______________</t>
  </si>
  <si>
    <t>Начальник отдела закупок</t>
  </si>
  <si>
    <t>А.А. Зайцев</t>
  </si>
  <si>
    <t>Отсев</t>
  </si>
  <si>
    <t>Песчано-гравийная смесь</t>
  </si>
  <si>
    <t>Кварцевый песок</t>
  </si>
  <si>
    <t>м3</t>
  </si>
  <si>
    <t>Щебень фракция 5-20</t>
  </si>
  <si>
    <t>Щебень фракция 70-150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</si>
</sst>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0"/>
      <name val="Times New Roman"/>
    </font>
    <font>
      <sz val="11"/>
      <name val="Times New Roman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42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indent="15"/>
    </xf>
    <xf numFmtId="0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="90" zoomScaleNormal="90" workbookViewId="0">
      <selection activeCell="C31" sqref="C31"/>
    </sheetView>
  </sheetViews>
  <sheetFormatPr defaultColWidth="9.140625" defaultRowHeight="15" x14ac:dyDescent="0.25"/>
  <cols>
    <col min="1" max="1" width="6.140625" style="1" bestFit="1" customWidth="1"/>
    <col min="2" max="2" width="29.28515625" style="1" customWidth="1"/>
    <col min="3" max="3" width="7.85546875" style="1" bestFit="1" customWidth="1"/>
    <col min="4" max="4" width="7.7109375" style="1" bestFit="1" customWidth="1"/>
    <col min="5" max="5" width="16.5703125" style="2" customWidth="1"/>
    <col min="6" max="7" width="16.28515625" style="2" customWidth="1"/>
    <col min="8" max="8" width="13.7109375" style="2" customWidth="1"/>
    <col min="9" max="9" width="9.42578125" style="1" customWidth="1"/>
    <col min="10" max="10" width="12.5703125" style="1" customWidth="1"/>
    <col min="11" max="11" width="12.85546875" style="1" customWidth="1"/>
    <col min="12" max="12" width="20.28515625" style="1" customWidth="1"/>
    <col min="13" max="13" width="18.140625" style="2" customWidth="1"/>
    <col min="14" max="14" width="9.140625" style="1" bestFit="1" customWidth="1"/>
    <col min="15" max="15" width="9.7109375" style="1" bestFit="1" customWidth="1"/>
    <col min="16" max="18" width="10.7109375" style="1" bestFit="1" customWidth="1"/>
    <col min="19" max="19" width="9.140625" style="1" bestFit="1" customWidth="1"/>
    <col min="20" max="16384" width="9.140625" style="1"/>
  </cols>
  <sheetData>
    <row r="1" spans="1:13" ht="64.5" customHeight="1" x14ac:dyDescent="0.25">
      <c r="A1" s="3"/>
      <c r="B1" s="3"/>
      <c r="C1" s="3"/>
      <c r="D1" s="3"/>
      <c r="E1" s="4"/>
      <c r="F1" s="4"/>
      <c r="G1" s="4"/>
      <c r="H1" s="4"/>
      <c r="I1" s="3"/>
      <c r="J1" s="3"/>
      <c r="K1" s="27" t="s">
        <v>25</v>
      </c>
      <c r="L1" s="27"/>
      <c r="M1" s="27"/>
    </row>
    <row r="2" spans="1:13" x14ac:dyDescent="0.25">
      <c r="A2" s="3"/>
      <c r="B2" s="3"/>
      <c r="C2" s="3"/>
      <c r="D2" s="3"/>
      <c r="E2" s="4"/>
      <c r="F2" s="4"/>
      <c r="G2" s="4"/>
      <c r="H2" s="4"/>
      <c r="I2" s="3"/>
      <c r="J2" s="3"/>
      <c r="K2" s="3"/>
      <c r="L2" s="3"/>
      <c r="M2" s="5"/>
    </row>
    <row r="3" spans="1:13" ht="46.9" customHeight="1" x14ac:dyDescent="0.25">
      <c r="A3" s="3"/>
      <c r="B3" s="3"/>
      <c r="C3" s="3"/>
      <c r="D3" s="3"/>
      <c r="E3" s="4"/>
      <c r="F3" s="4"/>
      <c r="G3" s="4"/>
      <c r="H3" s="28"/>
      <c r="I3" s="28"/>
      <c r="J3" s="28"/>
      <c r="K3" s="28"/>
      <c r="L3" s="28"/>
      <c r="M3" s="28"/>
    </row>
    <row r="4" spans="1:13" x14ac:dyDescent="0.25">
      <c r="A4" s="3"/>
      <c r="B4" s="3"/>
      <c r="C4" s="3"/>
      <c r="D4" s="3"/>
      <c r="E4" s="4"/>
      <c r="F4" s="4"/>
      <c r="G4" s="4"/>
      <c r="H4" s="28"/>
      <c r="I4" s="28"/>
      <c r="J4" s="28"/>
      <c r="K4" s="28"/>
      <c r="L4" s="28"/>
      <c r="M4" s="28"/>
    </row>
    <row r="5" spans="1:13" x14ac:dyDescent="0.25">
      <c r="A5" s="3"/>
      <c r="B5" s="3"/>
      <c r="C5" s="3"/>
      <c r="D5" s="3"/>
      <c r="E5" s="4"/>
      <c r="F5" s="4"/>
      <c r="G5" s="4"/>
      <c r="H5" s="4"/>
      <c r="I5" s="3"/>
      <c r="J5" s="3"/>
      <c r="K5" s="3"/>
      <c r="L5" s="3"/>
      <c r="M5" s="4"/>
    </row>
    <row r="6" spans="1:13" x14ac:dyDescent="0.25">
      <c r="A6" s="3"/>
      <c r="B6" s="3"/>
      <c r="C6" s="3"/>
      <c r="D6" s="3"/>
      <c r="E6" s="4"/>
      <c r="F6" s="4"/>
      <c r="G6" s="4"/>
      <c r="H6" s="4"/>
      <c r="I6" s="3"/>
      <c r="J6" s="3"/>
      <c r="K6" s="3"/>
      <c r="L6" s="3"/>
      <c r="M6" s="6" t="s">
        <v>0</v>
      </c>
    </row>
    <row r="7" spans="1:13" x14ac:dyDescent="0.25">
      <c r="A7" s="3"/>
      <c r="B7" s="3"/>
      <c r="C7" s="3"/>
      <c r="D7" s="3"/>
      <c r="E7" s="4"/>
      <c r="F7" s="4"/>
      <c r="G7" s="4"/>
      <c r="H7" s="4"/>
      <c r="I7" s="3"/>
      <c r="J7" s="3"/>
      <c r="K7" s="3"/>
      <c r="L7" s="3"/>
      <c r="M7" s="7" t="s">
        <v>1</v>
      </c>
    </row>
    <row r="8" spans="1:13" x14ac:dyDescent="0.25">
      <c r="A8" s="3"/>
      <c r="B8" s="3"/>
      <c r="C8" s="3"/>
      <c r="D8" s="3"/>
      <c r="E8" s="4"/>
      <c r="F8" s="4"/>
      <c r="G8" s="4"/>
      <c r="H8" s="4"/>
      <c r="I8" s="3"/>
      <c r="J8" s="3"/>
      <c r="K8" s="3"/>
      <c r="L8" s="3"/>
      <c r="M8" s="7" t="s">
        <v>2</v>
      </c>
    </row>
    <row r="9" spans="1:13" x14ac:dyDescent="0.25">
      <c r="A9" s="3"/>
      <c r="B9" s="3"/>
      <c r="C9" s="3"/>
      <c r="D9" s="3"/>
      <c r="E9" s="4"/>
      <c r="F9" s="4"/>
      <c r="G9" s="4"/>
      <c r="H9" s="4"/>
      <c r="I9" s="3"/>
      <c r="J9" s="22" t="s">
        <v>27</v>
      </c>
      <c r="K9" s="22"/>
      <c r="L9" s="3" t="s">
        <v>26</v>
      </c>
      <c r="M9" s="4" t="s">
        <v>28</v>
      </c>
    </row>
    <row r="10" spans="1:13" ht="18.75" x14ac:dyDescent="0.25">
      <c r="A10" s="3"/>
      <c r="B10" s="3"/>
      <c r="C10" s="3"/>
      <c r="D10" s="3"/>
      <c r="E10" s="4"/>
      <c r="F10" s="4"/>
      <c r="G10" s="4"/>
      <c r="H10" s="4"/>
      <c r="I10" s="3"/>
      <c r="J10" s="3"/>
      <c r="K10" s="3"/>
      <c r="L10" s="3"/>
      <c r="M10" s="8"/>
    </row>
    <row r="11" spans="1:13" ht="18.75" x14ac:dyDescent="0.25">
      <c r="A11" s="3"/>
      <c r="B11" s="22" t="s">
        <v>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8"/>
    </row>
    <row r="12" spans="1:13" x14ac:dyDescent="0.25">
      <c r="A12" s="3"/>
      <c r="B12" s="3"/>
      <c r="C12" s="3"/>
      <c r="D12" s="3"/>
      <c r="E12" s="4"/>
      <c r="F12" s="4"/>
      <c r="G12" s="4"/>
      <c r="H12" s="4"/>
      <c r="I12" s="3"/>
      <c r="J12" s="3"/>
      <c r="K12" s="3"/>
      <c r="L12" s="3"/>
      <c r="M12" s="4"/>
    </row>
    <row r="13" spans="1:13" x14ac:dyDescent="0.25">
      <c r="A13" s="3"/>
      <c r="B13" s="3"/>
      <c r="C13" s="3"/>
      <c r="D13" s="3"/>
      <c r="E13" s="4"/>
      <c r="F13" s="4"/>
      <c r="G13" s="4"/>
      <c r="H13" s="4"/>
      <c r="I13" s="3"/>
      <c r="J13" s="3"/>
      <c r="K13" s="3"/>
      <c r="L13" s="3"/>
      <c r="M13" s="4"/>
    </row>
    <row r="14" spans="1:13" x14ac:dyDescent="0.25">
      <c r="A14" s="25" t="s">
        <v>4</v>
      </c>
      <c r="B14" s="26"/>
      <c r="C14" s="23">
        <f>SUM(M17:M21)</f>
        <v>1348200</v>
      </c>
      <c r="D14" s="24"/>
      <c r="E14" s="10" t="s">
        <v>5</v>
      </c>
      <c r="F14" s="10" t="s">
        <v>6</v>
      </c>
      <c r="G14" s="10" t="s">
        <v>7</v>
      </c>
      <c r="H14" s="10"/>
      <c r="I14" s="9"/>
      <c r="J14" s="9"/>
      <c r="K14" s="9"/>
      <c r="L14" s="9"/>
      <c r="M14" s="10"/>
    </row>
    <row r="15" spans="1:13" x14ac:dyDescent="0.25">
      <c r="A15" s="25" t="s">
        <v>8</v>
      </c>
      <c r="B15" s="25" t="s">
        <v>9</v>
      </c>
      <c r="C15" s="25" t="s">
        <v>10</v>
      </c>
      <c r="D15" s="34"/>
      <c r="E15" s="10" t="s">
        <v>11</v>
      </c>
      <c r="F15" s="10" t="s">
        <v>12</v>
      </c>
      <c r="G15" s="10" t="s">
        <v>13</v>
      </c>
      <c r="H15" s="36" t="s">
        <v>14</v>
      </c>
      <c r="I15" s="25" t="s">
        <v>15</v>
      </c>
      <c r="J15" s="25" t="s">
        <v>16</v>
      </c>
      <c r="K15" s="25" t="s">
        <v>17</v>
      </c>
      <c r="L15" s="25" t="s">
        <v>18</v>
      </c>
      <c r="M15" s="36" t="s">
        <v>19</v>
      </c>
    </row>
    <row r="16" spans="1:13" x14ac:dyDescent="0.25">
      <c r="A16" s="39"/>
      <c r="B16" s="35"/>
      <c r="C16" s="9" t="s">
        <v>20</v>
      </c>
      <c r="D16" s="9" t="s">
        <v>21</v>
      </c>
      <c r="E16" s="10" t="s">
        <v>22</v>
      </c>
      <c r="F16" s="10" t="s">
        <v>22</v>
      </c>
      <c r="G16" s="10" t="s">
        <v>22</v>
      </c>
      <c r="H16" s="38"/>
      <c r="I16" s="32"/>
      <c r="J16" s="31"/>
      <c r="K16" s="41"/>
      <c r="L16" s="40"/>
      <c r="M16" s="37"/>
    </row>
    <row r="17" spans="1:15" x14ac:dyDescent="0.25">
      <c r="A17" s="14">
        <v>1</v>
      </c>
      <c r="B17" s="11" t="s">
        <v>29</v>
      </c>
      <c r="C17" s="16" t="s">
        <v>32</v>
      </c>
      <c r="D17" s="15">
        <v>1110</v>
      </c>
      <c r="E17" s="10">
        <v>940</v>
      </c>
      <c r="F17" s="10">
        <v>950</v>
      </c>
      <c r="G17" s="10">
        <v>965</v>
      </c>
      <c r="H17" s="10">
        <f>AVERAGE(E17:G17)</f>
        <v>951.66666666666663</v>
      </c>
      <c r="I17" s="9">
        <f>COUNT(E17:G17)</f>
        <v>3</v>
      </c>
      <c r="J17" s="9">
        <f>_xlfn.STDEV.S(E17:G17)</f>
        <v>12.583057392117917</v>
      </c>
      <c r="K17" s="9">
        <f>J17/H17*100</f>
        <v>1.3222126856866463</v>
      </c>
      <c r="L17" s="9" t="str">
        <f>IF(K17&lt;33, "ОДНОРОДНЫЕ", "НЕОДНОРОДНЫЕ")</f>
        <v>ОДНОРОДНЫЕ</v>
      </c>
      <c r="M17" s="10">
        <f>D17*H17</f>
        <v>1056350</v>
      </c>
    </row>
    <row r="18" spans="1:15" x14ac:dyDescent="0.25">
      <c r="A18" s="17">
        <v>2</v>
      </c>
      <c r="B18" s="21" t="s">
        <v>33</v>
      </c>
      <c r="C18" s="16" t="s">
        <v>32</v>
      </c>
      <c r="D18" s="17">
        <v>60</v>
      </c>
      <c r="E18" s="18">
        <v>1390</v>
      </c>
      <c r="F18" s="18">
        <v>1375</v>
      </c>
      <c r="G18" s="18">
        <v>1380</v>
      </c>
      <c r="H18" s="18">
        <f t="shared" ref="H18:H19" si="0">AVERAGE(E18:G18)</f>
        <v>1381.6666666666667</v>
      </c>
      <c r="I18" s="17">
        <f t="shared" ref="I18:I19" si="1">COUNT(E18:G18)</f>
        <v>3</v>
      </c>
      <c r="J18" s="17">
        <f t="shared" ref="J18:J19" si="2">_xlfn.STDEV.S(E18:G18)</f>
        <v>7.6376261582597333</v>
      </c>
      <c r="K18" s="17">
        <f t="shared" ref="K18:K19" si="3">J18/H18*100</f>
        <v>0.55278355789575873</v>
      </c>
      <c r="L18" s="17" t="str">
        <f t="shared" ref="L18:L19" si="4">IF(K18&lt;33, "ОДНОРОДНЫЕ", "НЕОДНОРОДНЫЕ")</f>
        <v>ОДНОРОДНЫЕ</v>
      </c>
      <c r="M18" s="18">
        <f t="shared" ref="M18:M19" si="5">D18*H18</f>
        <v>82900</v>
      </c>
    </row>
    <row r="19" spans="1:15" x14ac:dyDescent="0.25">
      <c r="A19" s="17">
        <v>3</v>
      </c>
      <c r="B19" s="21" t="s">
        <v>34</v>
      </c>
      <c r="C19" s="16" t="s">
        <v>32</v>
      </c>
      <c r="D19" s="17">
        <v>135</v>
      </c>
      <c r="E19" s="18">
        <v>1250</v>
      </c>
      <c r="F19" s="18">
        <v>1280</v>
      </c>
      <c r="G19" s="18">
        <v>1275</v>
      </c>
      <c r="H19" s="18">
        <f t="shared" si="0"/>
        <v>1268.3333333333333</v>
      </c>
      <c r="I19" s="17">
        <f t="shared" si="1"/>
        <v>3</v>
      </c>
      <c r="J19" s="17">
        <f t="shared" si="2"/>
        <v>16.072751268321593</v>
      </c>
      <c r="K19" s="17">
        <f t="shared" si="3"/>
        <v>1.2672340027586013</v>
      </c>
      <c r="L19" s="17" t="str">
        <f t="shared" si="4"/>
        <v>ОДНОРОДНЫЕ</v>
      </c>
      <c r="M19" s="18">
        <f t="shared" si="5"/>
        <v>171225</v>
      </c>
    </row>
    <row r="20" spans="1:15" x14ac:dyDescent="0.25">
      <c r="A20" s="19">
        <v>4</v>
      </c>
      <c r="B20" s="11" t="s">
        <v>30</v>
      </c>
      <c r="C20" s="16" t="s">
        <v>32</v>
      </c>
      <c r="D20" s="19">
        <v>40</v>
      </c>
      <c r="E20" s="20">
        <v>800</v>
      </c>
      <c r="F20" s="20">
        <v>830</v>
      </c>
      <c r="G20" s="20">
        <v>840</v>
      </c>
      <c r="H20" s="20">
        <f t="shared" ref="H20" si="6">AVERAGE(E20:G20)</f>
        <v>823.33333333333337</v>
      </c>
      <c r="I20" s="19">
        <f t="shared" ref="I20" si="7">COUNT(E20:G20)</f>
        <v>3</v>
      </c>
      <c r="J20" s="19">
        <f t="shared" ref="J20" si="8">_xlfn.STDEV.S(E20:G20)</f>
        <v>20.816659994661325</v>
      </c>
      <c r="K20" s="19">
        <f t="shared" ref="K20" si="9">J20/H20*100</f>
        <v>2.5283392706066383</v>
      </c>
      <c r="L20" s="19" t="str">
        <f t="shared" ref="L20" si="10">IF(K20&lt;33, "ОДНОРОДНЫЕ", "НЕОДНОРОДНЫЕ")</f>
        <v>ОДНОРОДНЫЕ</v>
      </c>
      <c r="M20" s="20">
        <f t="shared" ref="M20" si="11">D20*H20</f>
        <v>32933.333333333336</v>
      </c>
    </row>
    <row r="21" spans="1:15" x14ac:dyDescent="0.25">
      <c r="A21" s="14">
        <v>5</v>
      </c>
      <c r="B21" s="11" t="s">
        <v>31</v>
      </c>
      <c r="C21" s="16" t="s">
        <v>32</v>
      </c>
      <c r="D21" s="15">
        <v>5</v>
      </c>
      <c r="E21" s="10">
        <v>950</v>
      </c>
      <c r="F21" s="10">
        <v>945</v>
      </c>
      <c r="G21" s="10">
        <v>980</v>
      </c>
      <c r="H21" s="10">
        <f>AVERAGE(E21:G21)</f>
        <v>958.33333333333337</v>
      </c>
      <c r="I21" s="9">
        <f>COUNT(E21:G21)</f>
        <v>3</v>
      </c>
      <c r="J21" s="9">
        <f>_xlfn.STDEV.S(E21:G21)</f>
        <v>18.929694486000912</v>
      </c>
      <c r="K21" s="9">
        <f>J21/H21*100</f>
        <v>1.9752724681044429</v>
      </c>
      <c r="L21" s="9" t="str">
        <f>IF(K21&lt;33, "ОДНОРОДНЫЕ", "НЕОДНОРОДНЫЕ")</f>
        <v>ОДНОРОДНЫЕ</v>
      </c>
      <c r="M21" s="10">
        <f>D21*H21</f>
        <v>4791.666666666667</v>
      </c>
    </row>
    <row r="22" spans="1:15" x14ac:dyDescent="0.25">
      <c r="A22" s="3"/>
      <c r="B22" s="3"/>
      <c r="C22" s="3"/>
      <c r="D22" s="3"/>
      <c r="E22" s="4"/>
      <c r="F22" s="4"/>
      <c r="G22" s="4"/>
      <c r="H22" s="12"/>
      <c r="I22" s="3"/>
      <c r="J22" s="3"/>
      <c r="K22" s="3"/>
      <c r="L22" s="3"/>
      <c r="M22" s="4"/>
    </row>
    <row r="23" spans="1:15" s="3" customFormat="1" x14ac:dyDescent="0.25">
      <c r="A23" s="33" t="s">
        <v>23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5" s="3" customFormat="1" x14ac:dyDescent="0.25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5" s="3" customForma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5" s="3" customForma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3"/>
      <c r="O26" s="13"/>
    </row>
  </sheetData>
  <mergeCells count="20">
    <mergeCell ref="A26:M26"/>
    <mergeCell ref="A25:M25"/>
    <mergeCell ref="J15:J16"/>
    <mergeCell ref="I15:I16"/>
    <mergeCell ref="A24:M24"/>
    <mergeCell ref="A23:M23"/>
    <mergeCell ref="C15:D15"/>
    <mergeCell ref="B15:B16"/>
    <mergeCell ref="M15:M16"/>
    <mergeCell ref="H15:H16"/>
    <mergeCell ref="A15:A16"/>
    <mergeCell ref="L15:L16"/>
    <mergeCell ref="K15:K16"/>
    <mergeCell ref="J9:K9"/>
    <mergeCell ref="B11:L11"/>
    <mergeCell ref="C14:D14"/>
    <mergeCell ref="A14:B14"/>
    <mergeCell ref="K1:M1"/>
    <mergeCell ref="H3:M3"/>
    <mergeCell ref="H4:M4"/>
  </mergeCells>
  <conditionalFormatting sqref="L17 L21">
    <cfRule type="containsText" dxfId="17" priority="18" operator="containsText" text="НЕОДНОРОДНЫЕ">
      <formula>NOT(ISERROR(SEARCH("НЕОДНОРОДНЫЕ",L17)))</formula>
    </cfRule>
  </conditionalFormatting>
  <conditionalFormatting sqref="L17 L21">
    <cfRule type="containsText" dxfId="16" priority="17" operator="containsText" text="ОДНОРОДНЫЕ">
      <formula>NOT(ISERROR(SEARCH("ОДНОРОДНЫЕ",L17)))</formula>
    </cfRule>
  </conditionalFormatting>
  <conditionalFormatting sqref="L17 L21">
    <cfRule type="containsText" dxfId="15" priority="16" operator="containsText" text="НЕ">
      <formula>NOT(ISERROR(SEARCH("НЕ",L17)))</formula>
    </cfRule>
  </conditionalFormatting>
  <conditionalFormatting sqref="L17 L21">
    <cfRule type="containsText" dxfId="14" priority="15" operator="containsText" text="НЕОДНОРОДНЫЕ">
      <formula>NOT(ISERROR(SEARCH("НЕОДНОРОДНЫЕ",L17)))</formula>
    </cfRule>
  </conditionalFormatting>
  <conditionalFormatting sqref="L17 L21">
    <cfRule type="containsText" dxfId="13" priority="14" operator="containsText" text="ОДНОРОДНЫЕ">
      <formula>NOT(ISERROR(SEARCH("ОДНОРОДНЫЕ",L17)))</formula>
    </cfRule>
  </conditionalFormatting>
  <conditionalFormatting sqref="L17 L21">
    <cfRule type="containsText" dxfId="12" priority="13" operator="containsText" text="НЕОДНОРОДНЫЕ">
      <formula>NOT(ISERROR(SEARCH("НЕОДНОРОДНЫЕ",L17)))</formula>
    </cfRule>
  </conditionalFormatting>
  <conditionalFormatting sqref="L18:L19">
    <cfRule type="containsText" dxfId="11" priority="12" operator="containsText" text="НЕОДНОРОДНЫЕ">
      <formula>NOT(ISERROR(SEARCH("НЕОДНОРОДНЫЕ",L18)))</formula>
    </cfRule>
  </conditionalFormatting>
  <conditionalFormatting sqref="L18:L19">
    <cfRule type="containsText" dxfId="10" priority="11" operator="containsText" text="ОДНОРОДНЫЕ">
      <formula>NOT(ISERROR(SEARCH("ОДНОРОДНЫЕ",L18)))</formula>
    </cfRule>
  </conditionalFormatting>
  <conditionalFormatting sqref="L18:L19">
    <cfRule type="containsText" dxfId="9" priority="10" operator="containsText" text="НЕ">
      <formula>NOT(ISERROR(SEARCH("НЕ",L18)))</formula>
    </cfRule>
  </conditionalFormatting>
  <conditionalFormatting sqref="L18:L19">
    <cfRule type="containsText" dxfId="8" priority="9" operator="containsText" text="НЕОДНОРОДНЫЕ">
      <formula>NOT(ISERROR(SEARCH("НЕОДНОРОДНЫЕ",L18)))</formula>
    </cfRule>
  </conditionalFormatting>
  <conditionalFormatting sqref="L18:L19">
    <cfRule type="containsText" dxfId="7" priority="8" operator="containsText" text="ОДНОРОДНЫЕ">
      <formula>NOT(ISERROR(SEARCH("ОДНОРОДНЫЕ",L18)))</formula>
    </cfRule>
  </conditionalFormatting>
  <conditionalFormatting sqref="L18:L19">
    <cfRule type="containsText" dxfId="6" priority="7" operator="containsText" text="НЕОДНОРОДНЫЕ">
      <formula>NOT(ISERROR(SEARCH("НЕОДНОРОДНЫЕ",L18)))</formula>
    </cfRule>
  </conditionalFormatting>
  <conditionalFormatting sqref="L20">
    <cfRule type="containsText" dxfId="5" priority="6" operator="containsText" text="НЕОДНОРОДНЫЕ">
      <formula>NOT(ISERROR(SEARCH("НЕОДНОРОДНЫЕ",L20)))</formula>
    </cfRule>
  </conditionalFormatting>
  <conditionalFormatting sqref="L20">
    <cfRule type="containsText" dxfId="4" priority="5" operator="containsText" text="ОДНОРОДНЫЕ">
      <formula>NOT(ISERROR(SEARCH("ОДНОРОДНЫЕ",L20)))</formula>
    </cfRule>
  </conditionalFormatting>
  <conditionalFormatting sqref="L20">
    <cfRule type="containsText" dxfId="3" priority="4" operator="containsText" text="НЕ">
      <formula>NOT(ISERROR(SEARCH("НЕ",L20)))</formula>
    </cfRule>
  </conditionalFormatting>
  <conditionalFormatting sqref="L20">
    <cfRule type="containsText" dxfId="2" priority="3" operator="containsText" text="НЕОДНОРОДНЫЕ">
      <formula>NOT(ISERROR(SEARCH("НЕОДНОРОДНЫЕ",L20)))</formula>
    </cfRule>
  </conditionalFormatting>
  <conditionalFormatting sqref="L20">
    <cfRule type="containsText" dxfId="1" priority="2" operator="containsText" text="ОДНОРОДНЫЕ">
      <formula>NOT(ISERROR(SEARCH("ОДНОРОДНЫЕ",L20)))</formula>
    </cfRule>
  </conditionalFormatting>
  <conditionalFormatting sqref="L20">
    <cfRule type="containsText" dxfId="0" priority="1" operator="containsText" text="НЕОДНОРОДНЫЕ">
      <formula>NOT(ISERROR(SEARCH("НЕОДНОРОДНЫЕ",L20)))</formula>
    </cfRule>
  </conditionalFormatting>
  <pageMargins left="0.31496062874794006" right="0.19685038924217224" top="0.35433068871498108" bottom="0.35433068871498108" header="0.11811023205518723" footer="0.1181102320551872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Козлов Михаил Александрович</cp:lastModifiedBy>
  <dcterms:created xsi:type="dcterms:W3CDTF">2006-09-28T05:33:49Z</dcterms:created>
  <dcterms:modified xsi:type="dcterms:W3CDTF">2026-01-29T00:34:51Z</dcterms:modified>
</cp:coreProperties>
</file>