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/>
  <xr:revisionPtr revIDLastSave="0" documentId="13_ncr:1_{E3323300-AC1D-43C1-861C-9C7678BFCCF9}" xr6:coauthVersionLast="47" xr6:coauthVersionMax="47" xr10:uidLastSave="{00000000-0000-0000-0000-000000000000}"/>
  <bookViews>
    <workbookView xWindow="2340" yWindow="2340" windowWidth="21600" windowHeight="11295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E24" i="1" l="1"/>
  <c r="H24" i="1" s="1"/>
  <c r="J24" i="1" s="1"/>
  <c r="E20" i="1"/>
  <c r="H20" i="1" s="1"/>
  <c r="J20" i="1" s="1"/>
  <c r="E15" i="1"/>
  <c r="H15" i="1" s="1"/>
  <c r="J15" i="1" s="1"/>
  <c r="E10" i="1"/>
  <c r="H10" i="1" s="1"/>
  <c r="J10" i="1" s="1"/>
  <c r="H6" i="1"/>
  <c r="E5" i="1"/>
  <c r="H5" i="1" s="1"/>
  <c r="J5" i="1" s="1"/>
  <c r="H11" i="1" l="1"/>
  <c r="H21" i="1"/>
  <c r="H25" i="1"/>
  <c r="H3" i="2"/>
  <c r="F14" i="2"/>
  <c r="F15" i="2"/>
  <c r="F16" i="2"/>
  <c r="F17" i="2"/>
  <c r="F13" i="2"/>
  <c r="F18" i="2" s="1"/>
  <c r="F7" i="2"/>
  <c r="H7" i="2" s="1"/>
  <c r="F6" i="2"/>
  <c r="H6" i="2" s="1"/>
  <c r="F5" i="2"/>
  <c r="H5" i="2" s="1"/>
  <c r="F4" i="2"/>
  <c r="H4" i="2" s="1"/>
  <c r="F3" i="2"/>
  <c r="F8" i="2" s="1"/>
  <c r="F11" i="2" s="1"/>
  <c r="H16" i="1" l="1"/>
  <c r="H26" i="1" s="1"/>
</calcChain>
</file>

<file path=xl/sharedStrings.xml><?xml version="1.0" encoding="utf-8"?>
<sst xmlns="http://schemas.openxmlformats.org/spreadsheetml/2006/main" count="87" uniqueCount="48">
  <si>
    <t>Расчет обоснования начальной (максимальной) цены контракта</t>
  </si>
  <si>
    <t>Пакет 3</t>
  </si>
  <si>
    <t>Предложения потенциальных участников (данные из сети Интернет)</t>
  </si>
  <si>
    <t>МТС</t>
  </si>
  <si>
    <t>Билайн</t>
  </si>
  <si>
    <t>Теле 2</t>
  </si>
  <si>
    <t>Средняя цена, руб.</t>
  </si>
  <si>
    <t>Кол-во номеров</t>
  </si>
  <si>
    <t>Количество месяцев</t>
  </si>
  <si>
    <t>Стоимость, руб</t>
  </si>
  <si>
    <t>Тарифный план для безлимитного общения на территории Московского региона и РФ</t>
  </si>
  <si>
    <t xml:space="preserve">МТС,
"Умный Бизнес ХL» https://moskva.mts.ru/business/mobilnaya-svyaz/korporativnie-tarifi-i-opcii/umnij_business_xll 
</t>
  </si>
  <si>
    <t xml:space="preserve">https://moskva.beeline.ru/business/mobile-and-internet/mobile/
</t>
  </si>
  <si>
    <t>Ежемесячная плата за тариф для федеральных номеров (включено не менее 5000 минут на все номера Российской Федерации, не более 60 Гб интернет-трафика, не менее 1000 SMS/MMS; зона действия – территория Российской Федерации).</t>
  </si>
  <si>
    <t>5000 мин 60 ГБ</t>
  </si>
  <si>
    <t>Итого:</t>
  </si>
  <si>
    <t>Пакет 2</t>
  </si>
  <si>
    <t>Тарифный план для Московского региона</t>
  </si>
  <si>
    <t>https://moskva.mts.ru/business/mobilnaya-svyaz/korporativnie-tarifi-i-opcii/umnij_business_m</t>
  </si>
  <si>
    <t>https://moskva.beeline.ru/business/mobile-and-internet/mobile/</t>
  </si>
  <si>
    <t>https://msk.tele2.ru/business</t>
  </si>
  <si>
    <t>Пакет 1</t>
  </si>
  <si>
    <t>https://moskva.mts.ru/business/mobilnaya-svyaz/korporativnie-tarifi-i-opcii/umnij_business_start</t>
  </si>
  <si>
    <t>Опции для пользования мобильным Интернетом</t>
  </si>
  <si>
    <t>https://moskva.mts.ru/business/mobilnaya-svyaz/korporativnie-tarifi-i-opcii</t>
  </si>
  <si>
    <t>https://moskva.beeline.ru/business/mobile-and-internet/mobile-internet/</t>
  </si>
  <si>
    <t xml:space="preserve">https://moskva.mts.ru/business/mobilnaya-svyaz/korporativnie-tarifi-i-opcii/telematika </t>
  </si>
  <si>
    <t>100 Мб</t>
  </si>
  <si>
    <t>60 Мб</t>
  </si>
  <si>
    <t>Квота трафика – не менее 60 МБ в месяц , зона действия – территория РФ</t>
  </si>
  <si>
    <t>1200 мин. 25 ГБ</t>
  </si>
  <si>
    <t xml:space="preserve">https://msk.t2.ru/business/tariff/my-business-premium
</t>
  </si>
  <si>
    <t>5000 мин, безлимит</t>
  </si>
  <si>
    <t>5000 мин., безлимит</t>
  </si>
  <si>
    <t>1200 мин., безлимит</t>
  </si>
  <si>
    <t>https://shatura.beeline.ru/business/mobile-and-internet/mobile/</t>
  </si>
  <si>
    <t>1500 мин., безлимит</t>
  </si>
  <si>
    <t>700 мин., безлимит</t>
  </si>
  <si>
    <t>1000 мин., безлимит</t>
  </si>
  <si>
    <t>600 мин. 30 ГБ</t>
  </si>
  <si>
    <t>https://msk.t2.ru/business/mobile/tariffs</t>
  </si>
  <si>
    <t>60 Гб</t>
  </si>
  <si>
    <t>50 Гб</t>
  </si>
  <si>
    <t>https://moskva.beeline.ru/business/iot/telematika-m2m/</t>
  </si>
  <si>
    <t>https://msk.t2.ru/business/option/m2m-60-mb</t>
  </si>
  <si>
    <t>Ежемесячная плата за тариф для федеральных номеров (включено не менее 1200 минут на все номера Московского региона, не менее 25 Гб интернет-трафика, не менее 300 SMS; зона действия тарифного плана – все регионы РФ).</t>
  </si>
  <si>
    <t>Ежемесячная плата за тариф  для федеральных номеров (включено не менее 600 минут на все номера Московского региона, не менее 30 Гб интернет-трафика, не менее 400 SMS; зона действия тарифного плана –все регионы РФ).</t>
  </si>
  <si>
    <t>Квота трафика – не менее 50 Гб в месяц , зона действия – территория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</si>
</sst>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#,##0.00_ ;\-#,##0.00\ "/>
  </numFmts>
  <fonts count="13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Verdana"/>
      <family val="2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39" fontId="3" fillId="0" borderId="1" xfId="2" applyNumberFormat="1" applyFont="1" applyFill="1" applyBorder="1" applyAlignment="1">
      <alignment vertical="center"/>
    </xf>
    <xf numFmtId="0" fontId="6" fillId="0" borderId="0" xfId="0" applyFont="1"/>
    <xf numFmtId="2" fontId="3" fillId="0" borderId="0" xfId="0" applyNumberFormat="1" applyFont="1"/>
    <xf numFmtId="0" fontId="3" fillId="0" borderId="1" xfId="0" applyFont="1" applyBorder="1" applyAlignment="1">
      <alignment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5" fillId="2" borderId="1" xfId="1" applyFill="1" applyBorder="1" applyAlignment="1" applyProtection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4" fontId="0" fillId="0" borderId="0" xfId="0" applyNumberFormat="1"/>
    <xf numFmtId="10" fontId="0" fillId="0" borderId="0" xfId="0" applyNumberFormat="1"/>
    <xf numFmtId="4" fontId="11" fillId="0" borderId="0" xfId="0" applyNumberFormat="1" applyFont="1"/>
    <xf numFmtId="2" fontId="3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39" fontId="10" fillId="0" borderId="1" xfId="2" applyNumberFormat="1" applyFont="1" applyFill="1" applyBorder="1" applyAlignment="1">
      <alignment horizontal="right" vertical="center"/>
    </xf>
    <xf numFmtId="39" fontId="10" fillId="0" borderId="1" xfId="2" applyNumberFormat="1" applyFont="1" applyFill="1" applyBorder="1" applyAlignment="1">
      <alignment vertical="center"/>
    </xf>
    <xf numFmtId="4" fontId="10" fillId="0" borderId="4" xfId="0" applyNumberFormat="1" applyFont="1" applyBorder="1" applyAlignment="1">
      <alignment horizontal="right" vertical="center"/>
    </xf>
    <xf numFmtId="4" fontId="12" fillId="0" borderId="1" xfId="2" applyNumberFormat="1" applyFont="1" applyFill="1" applyBorder="1"/>
    <xf numFmtId="2" fontId="3" fillId="0" borderId="1" xfId="0" applyNumberFormat="1" applyFont="1" applyBorder="1" applyAlignment="1">
      <alignment horizontal="left" vertical="center" wrapText="1"/>
    </xf>
    <xf numFmtId="165" fontId="0" fillId="0" borderId="0" xfId="0" applyNumberFormat="1"/>
    <xf numFmtId="4" fontId="3" fillId="0" borderId="1" xfId="2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1" fontId="0" fillId="0" borderId="0" xfId="0" applyNumberFormat="1"/>
    <xf numFmtId="0" fontId="8" fillId="0" borderId="2" xfId="0" applyFont="1" applyBorder="1"/>
    <xf numFmtId="0" fontId="9" fillId="0" borderId="3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4" xfId="2" applyFont="1" applyFill="1" applyBorder="1" applyAlignment="1">
      <alignment horizontal="center" vertical="center" wrapText="1"/>
    </xf>
    <xf numFmtId="164" fontId="3" fillId="0" borderId="5" xfId="2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wrapText="1"/>
    </xf>
    <xf numFmtId="0" fontId="0" fillId="0" borderId="9" xfId="0" applyBorder="1"/>
    <xf numFmtId="0" fontId="9" fillId="0" borderId="6" xfId="0" applyFont="1" applyBorder="1"/>
    <xf numFmtId="0" fontId="9" fillId="0" borderId="10" xfId="0" applyFont="1" applyBorder="1"/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3">
    <cellStyle name="Гиперссылка" xfId="1" builtinId="8"/>
    <cellStyle name="Денежный 2" xfId="2" xr:uid="{00000000-0005-0000-0000-000001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skva.mts.ru/business/mobilnaya-svyaz/korporativnie-tarifi-i-opcii/umnij_business_start" TargetMode="External"/><Relationship Id="rId13" Type="http://schemas.openxmlformats.org/officeDocument/2006/relationships/hyperlink" Target="https://moskva.mts.ru/business/mobilnaya-svyaz/korporativnie-tarifi-i-opcii" TargetMode="External"/><Relationship Id="rId3" Type="http://schemas.openxmlformats.org/officeDocument/2006/relationships/hyperlink" Target="https://msk.t2.ru/business/tariff/my-business-premium" TargetMode="External"/><Relationship Id="rId7" Type="http://schemas.openxmlformats.org/officeDocument/2006/relationships/hyperlink" Target="https://msk.t2.ru/business/option/m2m-60-mb" TargetMode="External"/><Relationship Id="rId12" Type="http://schemas.openxmlformats.org/officeDocument/2006/relationships/hyperlink" Target="https://moskva.beeline.ru/business/mobile-and-internet/mobile-internet/" TargetMode="External"/><Relationship Id="rId2" Type="http://schemas.openxmlformats.org/officeDocument/2006/relationships/hyperlink" Target="https://moskva.beeline.ru/business/mobile-and-internet/mobile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moskva.mts.ru/business/mobilnaya-svyaz/korporativnie-tarifi-i-opcii/umnij_business_xl" TargetMode="External"/><Relationship Id="rId6" Type="http://schemas.openxmlformats.org/officeDocument/2006/relationships/hyperlink" Target="https://moskva.beeline.ru/business/iot/telematika-m2m/" TargetMode="External"/><Relationship Id="rId11" Type="http://schemas.openxmlformats.org/officeDocument/2006/relationships/hyperlink" Target="https://msk.t2.ru/business/mobile/tariffs" TargetMode="External"/><Relationship Id="rId5" Type="http://schemas.openxmlformats.org/officeDocument/2006/relationships/hyperlink" Target="https://moskva.mts.ru/business/mobilnaya-svyaz/korporativnie-tarifi-i-opcii/telematika" TargetMode="External"/><Relationship Id="rId15" Type="http://schemas.openxmlformats.org/officeDocument/2006/relationships/hyperlink" Target="https://msk.t2.ru/business/mobile/tariffs" TargetMode="External"/><Relationship Id="rId10" Type="http://schemas.openxmlformats.org/officeDocument/2006/relationships/hyperlink" Target="https://msk.tele2.ru/business" TargetMode="External"/><Relationship Id="rId4" Type="http://schemas.openxmlformats.org/officeDocument/2006/relationships/hyperlink" Target="https://shatura.beeline.ru/business/mobile-and-internet/mobile/" TargetMode="External"/><Relationship Id="rId9" Type="http://schemas.openxmlformats.org/officeDocument/2006/relationships/hyperlink" Target="https://moskva.mts.ru/business/mobilnaya-svyaz/korporativnie-tarifi-i-opcii/umnij_business_m" TargetMode="External"/><Relationship Id="rId14" Type="http://schemas.openxmlformats.org/officeDocument/2006/relationships/hyperlink" Target="https://moskva.beeline.ru/business/mobile-and-internet/mobil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topLeftCell="A10" zoomScaleNormal="100" workbookViewId="0">
      <selection activeCell="B25" sqref="B25"/>
    </sheetView>
  </sheetViews>
  <sheetFormatPr defaultRowHeight="15" x14ac:dyDescent="0.25"/>
  <cols>
    <col min="1" max="1" width="27.140625" customWidth="1"/>
    <col min="2" max="2" width="25.85546875" customWidth="1"/>
    <col min="3" max="3" width="17.5703125" customWidth="1"/>
    <col min="4" max="4" width="21" customWidth="1"/>
    <col min="8" max="8" width="20.140625" customWidth="1"/>
    <col min="9" max="9" width="24.28515625" customWidth="1"/>
    <col min="10" max="10" width="13.5703125" customWidth="1"/>
    <col min="11" max="11" width="14" customWidth="1"/>
    <col min="14" max="14" width="9.140625" style="18"/>
  </cols>
  <sheetData>
    <row r="1" spans="1:13" ht="18.75" x14ac:dyDescent="0.25">
      <c r="A1" s="42" t="s">
        <v>0</v>
      </c>
      <c r="B1" s="43"/>
      <c r="C1" s="43"/>
      <c r="D1" s="43"/>
      <c r="E1" s="43"/>
      <c r="F1" s="43"/>
      <c r="G1" s="43"/>
      <c r="H1" s="43"/>
    </row>
    <row r="2" spans="1:13" ht="15.75" x14ac:dyDescent="0.3">
      <c r="A2" s="47" t="s">
        <v>1</v>
      </c>
      <c r="B2" s="48"/>
      <c r="C2" s="48"/>
      <c r="D2" s="48"/>
      <c r="E2" s="48"/>
      <c r="F2" s="48"/>
      <c r="G2" s="48"/>
      <c r="H2" s="48"/>
    </row>
    <row r="3" spans="1:13" ht="39" x14ac:dyDescent="0.25">
      <c r="A3" s="1" t="s">
        <v>2</v>
      </c>
      <c r="B3" s="2" t="s">
        <v>3</v>
      </c>
      <c r="C3" s="2" t="s">
        <v>4</v>
      </c>
      <c r="D3" s="2" t="s">
        <v>5</v>
      </c>
      <c r="E3" s="44" t="s">
        <v>6</v>
      </c>
      <c r="F3" s="46" t="s">
        <v>7</v>
      </c>
      <c r="G3" s="46" t="s">
        <v>8</v>
      </c>
      <c r="H3" s="40" t="s">
        <v>9</v>
      </c>
      <c r="K3" s="19"/>
    </row>
    <row r="4" spans="1:13" ht="105" x14ac:dyDescent="0.25">
      <c r="A4" s="3" t="s">
        <v>10</v>
      </c>
      <c r="B4" s="12" t="s">
        <v>11</v>
      </c>
      <c r="C4" s="12" t="s">
        <v>12</v>
      </c>
      <c r="D4" s="12" t="s">
        <v>31</v>
      </c>
      <c r="E4" s="45"/>
      <c r="F4" s="46"/>
      <c r="G4" s="46"/>
      <c r="H4" s="41"/>
      <c r="J4" s="19"/>
      <c r="K4" s="19"/>
    </row>
    <row r="5" spans="1:13" ht="96" x14ac:dyDescent="0.25">
      <c r="A5" s="14" t="s">
        <v>13</v>
      </c>
      <c r="B5" s="13">
        <v>1900</v>
      </c>
      <c r="C5" s="13">
        <v>1800</v>
      </c>
      <c r="D5" s="13">
        <v>1050</v>
      </c>
      <c r="E5" s="11">
        <f>(B5+C5+D5)/3</f>
        <v>1583.3333333333333</v>
      </c>
      <c r="F5" s="2">
        <v>3</v>
      </c>
      <c r="G5" s="16">
        <v>12</v>
      </c>
      <c r="H5" s="6">
        <f>E5*F5*G5</f>
        <v>57000</v>
      </c>
      <c r="J5" s="19">
        <f>H5/G5</f>
        <v>4750</v>
      </c>
      <c r="K5" s="19"/>
      <c r="L5" s="19"/>
    </row>
    <row r="6" spans="1:13" ht="15.75" x14ac:dyDescent="0.25">
      <c r="A6" s="7"/>
      <c r="B6" s="34" t="s">
        <v>32</v>
      </c>
      <c r="C6" s="34" t="s">
        <v>14</v>
      </c>
      <c r="D6" s="9" t="s">
        <v>33</v>
      </c>
      <c r="E6" s="8"/>
      <c r="F6" s="9" t="s">
        <v>15</v>
      </c>
      <c r="G6" s="9"/>
      <c r="H6" s="26">
        <f>H5</f>
        <v>57000</v>
      </c>
      <c r="J6" s="19"/>
      <c r="K6" s="21"/>
      <c r="L6" s="19"/>
      <c r="M6" s="18"/>
    </row>
    <row r="7" spans="1:13" ht="18.75" x14ac:dyDescent="0.3">
      <c r="A7" s="49" t="s">
        <v>16</v>
      </c>
      <c r="B7" s="49"/>
      <c r="C7" s="49"/>
      <c r="D7" s="49"/>
      <c r="E7" s="49"/>
      <c r="F7" s="49"/>
      <c r="G7" s="49"/>
      <c r="H7" s="50"/>
      <c r="J7" s="19"/>
      <c r="K7" s="19"/>
      <c r="L7" s="19"/>
      <c r="M7" s="18"/>
    </row>
    <row r="8" spans="1:13" ht="39" x14ac:dyDescent="0.25">
      <c r="A8" s="1" t="s">
        <v>2</v>
      </c>
      <c r="B8" s="2" t="s">
        <v>3</v>
      </c>
      <c r="C8" s="2" t="s">
        <v>4</v>
      </c>
      <c r="D8" s="2" t="s">
        <v>5</v>
      </c>
      <c r="E8" s="44" t="s">
        <v>6</v>
      </c>
      <c r="F8" s="46" t="s">
        <v>7</v>
      </c>
      <c r="G8" s="46" t="s">
        <v>8</v>
      </c>
      <c r="H8" s="40" t="s">
        <v>9</v>
      </c>
      <c r="J8" s="19"/>
      <c r="K8" s="19"/>
      <c r="L8" s="19"/>
      <c r="M8" s="18"/>
    </row>
    <row r="9" spans="1:13" ht="60" x14ac:dyDescent="0.25">
      <c r="A9" s="3" t="s">
        <v>17</v>
      </c>
      <c r="B9" s="12" t="s">
        <v>18</v>
      </c>
      <c r="C9" s="12" t="s">
        <v>35</v>
      </c>
      <c r="D9" s="12" t="s">
        <v>20</v>
      </c>
      <c r="E9" s="45"/>
      <c r="F9" s="46"/>
      <c r="G9" s="46"/>
      <c r="H9" s="41"/>
      <c r="J9" s="19"/>
      <c r="K9" s="19"/>
      <c r="L9" s="19"/>
      <c r="M9" s="18"/>
    </row>
    <row r="10" spans="1:13" ht="84" x14ac:dyDescent="0.25">
      <c r="A10" s="14" t="s">
        <v>45</v>
      </c>
      <c r="B10" s="13">
        <v>700</v>
      </c>
      <c r="C10" s="13">
        <v>700</v>
      </c>
      <c r="D10" s="13">
        <v>300</v>
      </c>
      <c r="E10" s="11">
        <f>(B10+C10+D10)/3</f>
        <v>566.66666666666663</v>
      </c>
      <c r="F10" s="2">
        <v>34</v>
      </c>
      <c r="G10" s="16">
        <v>12</v>
      </c>
      <c r="H10" s="6">
        <f>E10*F10*G10</f>
        <v>231199.99999999997</v>
      </c>
      <c r="J10" s="19">
        <f>H10/G10</f>
        <v>19266.666666666664</v>
      </c>
      <c r="K10" s="19"/>
      <c r="L10" s="19"/>
      <c r="M10" s="18"/>
    </row>
    <row r="11" spans="1:13" ht="15.75" x14ac:dyDescent="0.25">
      <c r="A11" s="7"/>
      <c r="B11" s="34" t="s">
        <v>34</v>
      </c>
      <c r="C11" s="34" t="s">
        <v>30</v>
      </c>
      <c r="D11" s="34" t="s">
        <v>36</v>
      </c>
      <c r="E11" s="8"/>
      <c r="F11" s="9" t="s">
        <v>15</v>
      </c>
      <c r="G11" s="9"/>
      <c r="H11" s="26">
        <f>H10</f>
        <v>231199.99999999997</v>
      </c>
      <c r="J11" s="19"/>
      <c r="K11" s="21"/>
      <c r="L11" s="19"/>
      <c r="M11" s="18"/>
    </row>
    <row r="12" spans="1:13" ht="18.75" x14ac:dyDescent="0.3">
      <c r="A12" s="49" t="s">
        <v>21</v>
      </c>
      <c r="B12" s="49"/>
      <c r="C12" s="49"/>
      <c r="D12" s="49"/>
      <c r="E12" s="49"/>
      <c r="F12" s="49"/>
      <c r="G12" s="49"/>
      <c r="H12" s="50"/>
      <c r="J12" s="19"/>
      <c r="K12" s="19"/>
      <c r="L12" s="19"/>
      <c r="M12" s="18"/>
    </row>
    <row r="13" spans="1:13" ht="39" x14ac:dyDescent="0.25">
      <c r="A13" s="1" t="s">
        <v>2</v>
      </c>
      <c r="B13" s="2" t="s">
        <v>3</v>
      </c>
      <c r="C13" s="2" t="s">
        <v>4</v>
      </c>
      <c r="D13" s="2" t="s">
        <v>5</v>
      </c>
      <c r="E13" s="38" t="s">
        <v>6</v>
      </c>
      <c r="F13" s="38" t="s">
        <v>7</v>
      </c>
      <c r="G13" s="38" t="s">
        <v>8</v>
      </c>
      <c r="H13" s="40" t="s">
        <v>9</v>
      </c>
      <c r="J13" s="19"/>
      <c r="K13" s="19"/>
      <c r="L13" s="19"/>
      <c r="M13" s="18"/>
    </row>
    <row r="14" spans="1:13" ht="60" x14ac:dyDescent="0.25">
      <c r="A14" s="3" t="s">
        <v>17</v>
      </c>
      <c r="B14" s="12" t="s">
        <v>22</v>
      </c>
      <c r="C14" s="12" t="s">
        <v>19</v>
      </c>
      <c r="D14" s="12" t="s">
        <v>40</v>
      </c>
      <c r="E14" s="39"/>
      <c r="F14" s="39"/>
      <c r="G14" s="39"/>
      <c r="H14" s="41"/>
      <c r="J14" s="19"/>
      <c r="K14" s="19"/>
      <c r="L14" s="19"/>
      <c r="M14" s="18"/>
    </row>
    <row r="15" spans="1:13" ht="84" x14ac:dyDescent="0.25">
      <c r="A15" s="14" t="s">
        <v>46</v>
      </c>
      <c r="B15" s="13">
        <v>390</v>
      </c>
      <c r="C15" s="13">
        <v>500</v>
      </c>
      <c r="D15" s="13">
        <v>500</v>
      </c>
      <c r="E15" s="11">
        <f>(B15+C15+D15)/3</f>
        <v>463.33333333333331</v>
      </c>
      <c r="F15" s="16">
        <v>82</v>
      </c>
      <c r="G15" s="16">
        <v>12</v>
      </c>
      <c r="H15" s="6">
        <f>E15*F15*G15</f>
        <v>455919.99999999994</v>
      </c>
      <c r="J15" s="19">
        <f>H15/G15</f>
        <v>37993.333333333328</v>
      </c>
      <c r="K15" s="19"/>
      <c r="L15" s="19"/>
      <c r="M15" s="18"/>
    </row>
    <row r="16" spans="1:13" ht="15.75" x14ac:dyDescent="0.25">
      <c r="A16" s="7"/>
      <c r="B16" s="34" t="s">
        <v>37</v>
      </c>
      <c r="C16" s="34" t="s">
        <v>38</v>
      </c>
      <c r="D16" s="34" t="s">
        <v>39</v>
      </c>
      <c r="E16" s="8"/>
      <c r="F16" s="9" t="s">
        <v>15</v>
      </c>
      <c r="G16" s="9"/>
      <c r="H16" s="25">
        <f>H15</f>
        <v>455919.99999999994</v>
      </c>
      <c r="J16" s="19"/>
      <c r="K16" s="21"/>
      <c r="L16" s="19"/>
      <c r="M16" s="18"/>
    </row>
    <row r="17" spans="1:13" x14ac:dyDescent="0.25">
      <c r="A17" s="51"/>
      <c r="B17" s="51"/>
      <c r="C17" s="51"/>
      <c r="D17" s="51"/>
      <c r="E17" s="51"/>
      <c r="F17" s="51"/>
      <c r="G17" s="51"/>
      <c r="H17" s="52"/>
      <c r="J17" s="19"/>
      <c r="K17" s="19"/>
      <c r="L17" s="19"/>
      <c r="M17" s="18"/>
    </row>
    <row r="18" spans="1:13" ht="39" x14ac:dyDescent="0.25">
      <c r="A18" s="1" t="s">
        <v>2</v>
      </c>
      <c r="B18" s="2" t="s">
        <v>3</v>
      </c>
      <c r="C18" s="2" t="s">
        <v>4</v>
      </c>
      <c r="D18" s="2" t="s">
        <v>5</v>
      </c>
      <c r="E18" s="38" t="s">
        <v>6</v>
      </c>
      <c r="F18" s="38" t="s">
        <v>7</v>
      </c>
      <c r="G18" s="38" t="s">
        <v>8</v>
      </c>
      <c r="H18" s="40" t="s">
        <v>9</v>
      </c>
      <c r="J18" s="19"/>
      <c r="K18" s="19"/>
      <c r="L18" s="19"/>
      <c r="M18" s="18"/>
    </row>
    <row r="19" spans="1:13" ht="75" x14ac:dyDescent="0.25">
      <c r="A19" s="3" t="s">
        <v>23</v>
      </c>
      <c r="B19" s="12" t="s">
        <v>24</v>
      </c>
      <c r="C19" s="12" t="s">
        <v>25</v>
      </c>
      <c r="D19" s="12" t="s">
        <v>40</v>
      </c>
      <c r="E19" s="39"/>
      <c r="F19" s="39"/>
      <c r="G19" s="39"/>
      <c r="H19" s="41"/>
      <c r="J19" s="19"/>
      <c r="K19" s="19"/>
      <c r="L19" s="19"/>
      <c r="M19" s="18"/>
    </row>
    <row r="20" spans="1:13" ht="36" x14ac:dyDescent="0.25">
      <c r="A20" s="10" t="s">
        <v>47</v>
      </c>
      <c r="B20" s="15">
        <v>900</v>
      </c>
      <c r="C20" s="15">
        <v>900</v>
      </c>
      <c r="D20" s="15">
        <v>900</v>
      </c>
      <c r="E20" s="4">
        <f>(B20+C20+D20)/3</f>
        <v>900</v>
      </c>
      <c r="F20" s="17">
        <v>57</v>
      </c>
      <c r="G20" s="17">
        <v>12</v>
      </c>
      <c r="H20" s="32">
        <f>E20*F20*G20</f>
        <v>615600</v>
      </c>
      <c r="J20" s="19">
        <f>H20/G20</f>
        <v>51300</v>
      </c>
      <c r="K20" s="21"/>
      <c r="L20" s="19"/>
      <c r="M20" s="18"/>
    </row>
    <row r="21" spans="1:13" ht="15.75" x14ac:dyDescent="0.25">
      <c r="A21" s="10"/>
      <c r="B21" s="24" t="s">
        <v>41</v>
      </c>
      <c r="C21" s="24" t="s">
        <v>41</v>
      </c>
      <c r="D21" s="24" t="s">
        <v>42</v>
      </c>
      <c r="E21" s="22"/>
      <c r="F21" s="23"/>
      <c r="G21" s="23"/>
      <c r="H21" s="27">
        <f>H20</f>
        <v>615600</v>
      </c>
      <c r="J21" s="19"/>
      <c r="K21" s="21"/>
      <c r="L21" s="19"/>
      <c r="M21" s="18"/>
    </row>
    <row r="22" spans="1:13" ht="39" x14ac:dyDescent="0.25">
      <c r="A22" s="1" t="s">
        <v>2</v>
      </c>
      <c r="B22" s="2" t="s">
        <v>3</v>
      </c>
      <c r="C22" s="2" t="s">
        <v>4</v>
      </c>
      <c r="D22" s="2" t="s">
        <v>5</v>
      </c>
      <c r="E22" s="38" t="s">
        <v>6</v>
      </c>
      <c r="F22" s="38" t="s">
        <v>7</v>
      </c>
      <c r="G22" s="38" t="s">
        <v>8</v>
      </c>
      <c r="H22" s="40" t="s">
        <v>9</v>
      </c>
      <c r="J22" s="19"/>
      <c r="K22" s="19"/>
      <c r="L22" s="19"/>
      <c r="M22" s="18"/>
    </row>
    <row r="23" spans="1:13" ht="60" x14ac:dyDescent="0.25">
      <c r="A23" s="3" t="s">
        <v>23</v>
      </c>
      <c r="B23" s="12" t="s">
        <v>26</v>
      </c>
      <c r="C23" s="12" t="s">
        <v>43</v>
      </c>
      <c r="D23" s="12" t="s">
        <v>44</v>
      </c>
      <c r="E23" s="39"/>
      <c r="F23" s="39"/>
      <c r="G23" s="39"/>
      <c r="H23" s="41"/>
      <c r="J23" s="19"/>
      <c r="K23" s="19"/>
      <c r="L23" s="19"/>
      <c r="M23" s="18"/>
    </row>
    <row r="24" spans="1:13" ht="36" x14ac:dyDescent="0.25">
      <c r="A24" s="10" t="s">
        <v>29</v>
      </c>
      <c r="B24" s="4">
        <v>75</v>
      </c>
      <c r="C24" s="4">
        <v>90</v>
      </c>
      <c r="D24" s="4">
        <v>60</v>
      </c>
      <c r="E24" s="5">
        <f>(B24+C24+D24)/3</f>
        <v>75</v>
      </c>
      <c r="F24" s="16">
        <v>81</v>
      </c>
      <c r="G24" s="16">
        <v>12</v>
      </c>
      <c r="H24" s="31">
        <f>E24*F24*G24</f>
        <v>72900</v>
      </c>
      <c r="J24" s="19">
        <f>H24/G24</f>
        <v>6075</v>
      </c>
      <c r="K24" s="21"/>
      <c r="L24" s="19"/>
      <c r="M24" s="18"/>
    </row>
    <row r="25" spans="1:13" ht="18.75" x14ac:dyDescent="0.3">
      <c r="A25" s="29"/>
      <c r="B25" s="33" t="s">
        <v>27</v>
      </c>
      <c r="C25" s="33" t="s">
        <v>27</v>
      </c>
      <c r="D25" s="33" t="s">
        <v>28</v>
      </c>
      <c r="E25" s="29"/>
      <c r="F25" s="36"/>
      <c r="G25" s="37"/>
      <c r="H25" s="28">
        <f>H24</f>
        <v>72900</v>
      </c>
      <c r="J25" s="19"/>
      <c r="K25" s="19"/>
      <c r="L25" s="19"/>
      <c r="M25" s="18"/>
    </row>
    <row r="26" spans="1:13" x14ac:dyDescent="0.25">
      <c r="H26" s="30">
        <f>H6+H11+H16+H21+H25</f>
        <v>1432620</v>
      </c>
      <c r="J26" s="19"/>
      <c r="K26" s="19"/>
      <c r="L26" s="19"/>
      <c r="M26" s="18"/>
    </row>
    <row r="27" spans="1:13" x14ac:dyDescent="0.25">
      <c r="F27" s="35">
        <f>F5+F10+F15+F20+F24</f>
        <v>257</v>
      </c>
      <c r="H27" s="20"/>
      <c r="J27" s="18"/>
      <c r="M27" s="18"/>
    </row>
    <row r="28" spans="1:13" x14ac:dyDescent="0.25">
      <c r="M28" s="18"/>
    </row>
    <row r="29" spans="1:13" x14ac:dyDescent="0.25">
      <c r="K29" s="19"/>
      <c r="M29" s="18"/>
    </row>
    <row r="30" spans="1:13" x14ac:dyDescent="0.25">
      <c r="M30" s="18"/>
    </row>
  </sheetData>
  <mergeCells count="26">
    <mergeCell ref="F13:F14"/>
    <mergeCell ref="G13:G14"/>
    <mergeCell ref="H13:H14"/>
    <mergeCell ref="E22:E23"/>
    <mergeCell ref="F22:F23"/>
    <mergeCell ref="F18:F19"/>
    <mergeCell ref="G18:G19"/>
    <mergeCell ref="G22:G23"/>
    <mergeCell ref="A17:H17"/>
    <mergeCell ref="H22:H23"/>
    <mergeCell ref="F25:G25"/>
    <mergeCell ref="E18:E19"/>
    <mergeCell ref="H18:H19"/>
    <mergeCell ref="H3:H4"/>
    <mergeCell ref="A1:H1"/>
    <mergeCell ref="E3:E4"/>
    <mergeCell ref="G3:G4"/>
    <mergeCell ref="F3:F4"/>
    <mergeCell ref="A2:H2"/>
    <mergeCell ref="A12:H12"/>
    <mergeCell ref="A7:H7"/>
    <mergeCell ref="E8:E9"/>
    <mergeCell ref="F8:F9"/>
    <mergeCell ref="G8:G9"/>
    <mergeCell ref="H8:H9"/>
    <mergeCell ref="E13:E14"/>
  </mergeCells>
  <hyperlinks>
    <hyperlink ref="B4" r:id="rId1" display="https://moskva.mts.ru/business/mobilnaya-svyaz/korporativnie-tarifi-i-opcii/umnij_business_xl" xr:uid="{00000000-0004-0000-0000-000000000000}"/>
    <hyperlink ref="C4" r:id="rId2" xr:uid="{00000000-0004-0000-0000-000001000000}"/>
    <hyperlink ref="D4" r:id="rId3" xr:uid="{00000000-0004-0000-0000-000002000000}"/>
    <hyperlink ref="C9" r:id="rId4" xr:uid="{00000000-0004-0000-0000-000003000000}"/>
    <hyperlink ref="B23" r:id="rId5" xr:uid="{00000000-0004-0000-0000-000004000000}"/>
    <hyperlink ref="C23" r:id="rId6" xr:uid="{00000000-0004-0000-0000-000005000000}"/>
    <hyperlink ref="D23" r:id="rId7" xr:uid="{00000000-0004-0000-0000-000006000000}"/>
    <hyperlink ref="B14" r:id="rId8" xr:uid="{00000000-0004-0000-0000-000007000000}"/>
    <hyperlink ref="B9" r:id="rId9" xr:uid="{00000000-0004-0000-0000-000008000000}"/>
    <hyperlink ref="D9" r:id="rId10" xr:uid="{00000000-0004-0000-0000-000009000000}"/>
    <hyperlink ref="D14" r:id="rId11" xr:uid="{00000000-0004-0000-0000-00000A000000}"/>
    <hyperlink ref="C19" r:id="rId12" xr:uid="{00000000-0004-0000-0000-00000B000000}"/>
    <hyperlink ref="B19" r:id="rId13" xr:uid="{00000000-0004-0000-0000-00000C000000}"/>
    <hyperlink ref="C14" r:id="rId14" xr:uid="{00000000-0004-0000-0000-00000D000000}"/>
    <hyperlink ref="D19" r:id="rId15" xr:uid="{00000000-0004-0000-0000-00000E000000}"/>
  </hyperlinks>
  <pageMargins left="0.7" right="0.7" top="0.75" bottom="0.75" header="0.3" footer="0.3"/>
  <pageSetup paperSize="9" scale="65"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H18"/>
  <sheetViews>
    <sheetView workbookViewId="0">
      <selection activeCell="K19" sqref="K19"/>
    </sheetView>
  </sheetViews>
  <sheetFormatPr defaultRowHeight="15" x14ac:dyDescent="0.25"/>
  <cols>
    <col min="6" max="6" width="16.85546875" customWidth="1"/>
  </cols>
  <sheetData>
    <row r="3" spans="3:8" x14ac:dyDescent="0.25">
      <c r="C3">
        <v>80.42</v>
      </c>
      <c r="D3">
        <v>76</v>
      </c>
      <c r="E3">
        <v>12</v>
      </c>
      <c r="F3" s="19">
        <f>C3*D3*E3</f>
        <v>73343.040000000008</v>
      </c>
      <c r="H3">
        <f>F3/E3</f>
        <v>6111.920000000001</v>
      </c>
    </row>
    <row r="4" spans="3:8" x14ac:dyDescent="0.25">
      <c r="C4">
        <v>105.56</v>
      </c>
      <c r="D4">
        <v>34</v>
      </c>
      <c r="E4">
        <v>12</v>
      </c>
      <c r="F4" s="19">
        <f>C4*D4*E4</f>
        <v>43068.479999999996</v>
      </c>
      <c r="H4">
        <f t="shared" ref="H4:H7" si="0">F4/E4</f>
        <v>3589.0399999999995</v>
      </c>
    </row>
    <row r="5" spans="3:8" x14ac:dyDescent="0.25">
      <c r="C5">
        <v>231.22</v>
      </c>
      <c r="D5">
        <v>3</v>
      </c>
      <c r="E5">
        <v>12</v>
      </c>
      <c r="F5" s="19">
        <f>C5*D5*E5</f>
        <v>8323.92</v>
      </c>
      <c r="H5">
        <f t="shared" si="0"/>
        <v>693.66</v>
      </c>
    </row>
    <row r="6" spans="3:8" x14ac:dyDescent="0.25">
      <c r="C6">
        <v>118.14</v>
      </c>
      <c r="D6">
        <v>43</v>
      </c>
      <c r="E6">
        <v>12</v>
      </c>
      <c r="F6" s="19">
        <f>C6*D6*E6</f>
        <v>60960.240000000005</v>
      </c>
      <c r="H6">
        <f t="shared" si="0"/>
        <v>5080.0200000000004</v>
      </c>
    </row>
    <row r="7" spans="3:8" x14ac:dyDescent="0.25">
      <c r="C7">
        <v>11.31</v>
      </c>
      <c r="D7">
        <v>76</v>
      </c>
      <c r="E7">
        <v>12</v>
      </c>
      <c r="F7" s="19">
        <f>C7*D7*E7</f>
        <v>10314.720000000001</v>
      </c>
      <c r="H7">
        <f t="shared" si="0"/>
        <v>859.56000000000006</v>
      </c>
    </row>
    <row r="8" spans="3:8" x14ac:dyDescent="0.25">
      <c r="F8" s="19">
        <f>SUM(F3:F7)</f>
        <v>196010.4</v>
      </c>
    </row>
    <row r="10" spans="3:8" x14ac:dyDescent="0.25">
      <c r="F10">
        <v>196020</v>
      </c>
    </row>
    <row r="11" spans="3:8" x14ac:dyDescent="0.25">
      <c r="F11" s="19">
        <f>F10-F8</f>
        <v>9.6000000000058208</v>
      </c>
    </row>
    <row r="13" spans="3:8" x14ac:dyDescent="0.25">
      <c r="C13">
        <v>80.430000000000007</v>
      </c>
      <c r="D13">
        <v>76</v>
      </c>
      <c r="E13">
        <v>12</v>
      </c>
      <c r="F13">
        <f>C13*D13*E13</f>
        <v>73352.160000000003</v>
      </c>
    </row>
    <row r="14" spans="3:8" x14ac:dyDescent="0.25">
      <c r="C14">
        <v>105.56</v>
      </c>
      <c r="D14">
        <v>34</v>
      </c>
      <c r="E14">
        <v>12</v>
      </c>
      <c r="F14">
        <f t="shared" ref="F14:F17" si="1">C14*D14*E14</f>
        <v>43068.479999999996</v>
      </c>
    </row>
    <row r="15" spans="3:8" x14ac:dyDescent="0.25">
      <c r="C15">
        <v>231.23</v>
      </c>
      <c r="D15">
        <v>3</v>
      </c>
      <c r="E15">
        <v>12</v>
      </c>
      <c r="F15">
        <f t="shared" si="1"/>
        <v>8324.2799999999988</v>
      </c>
    </row>
    <row r="16" spans="3:8" x14ac:dyDescent="0.25">
      <c r="C16">
        <v>118.15</v>
      </c>
      <c r="D16">
        <v>43</v>
      </c>
      <c r="E16">
        <v>12</v>
      </c>
      <c r="F16">
        <f t="shared" si="1"/>
        <v>60965.399999999994</v>
      </c>
    </row>
    <row r="17" spans="3:6" x14ac:dyDescent="0.25">
      <c r="C17">
        <v>11.31</v>
      </c>
      <c r="D17">
        <v>76</v>
      </c>
      <c r="E17">
        <v>12</v>
      </c>
      <c r="F17">
        <f t="shared" si="1"/>
        <v>10314.720000000001</v>
      </c>
    </row>
    <row r="18" spans="3:6" x14ac:dyDescent="0.25">
      <c r="F18">
        <f>SUM(F13:F17)</f>
        <v>196025.04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2026-03-17T05:42:43Z</dcterms:modified>
</cp:coreProperties>
</file>