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Dizel\1. 2026\12. Поставка шин лето 2026\"/>
    </mc:Choice>
  </mc:AlternateContent>
  <bookViews>
    <workbookView xWindow="0" yWindow="0" windowWidth="20490" windowHeight="7155"/>
  </bookViews>
  <sheets>
    <sheet name="НМЦ" sheetId="1" r:id="rId1"/>
  </sheets>
  <calcPr calcId="15251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L5" i="1"/>
  <c r="M5" i="1"/>
  <c r="I6" i="1"/>
  <c r="L6" i="1"/>
  <c r="M6" i="1"/>
  <c r="I7" i="1"/>
  <c r="L7" i="1"/>
  <c r="M7" i="1"/>
  <c r="I8" i="1"/>
  <c r="L8" i="1"/>
  <c r="M8" i="1"/>
  <c r="I10" i="1"/>
  <c r="J5" i="1"/>
  <c r="K5" i="1"/>
  <c r="J6" i="1"/>
  <c r="K6" i="1"/>
  <c r="J7" i="1"/>
  <c r="K7" i="1"/>
  <c r="J8" i="1"/>
  <c r="K8" i="1"/>
</calcChain>
</file>

<file path=xl/comments1.xml><?xml version="1.0" encoding="utf-8"?>
<comments xmlns="http://schemas.openxmlformats.org/spreadsheetml/2006/main">
  <authors>
    <author>Администратор</author>
  </authors>
  <commentList>
    <comment ref="H6" authorId="0" shapeId="0">
      <text>
        <r>
          <rPr>
            <b/>
            <sz val="9"/>
            <color indexed="81"/>
            <rFont val="Tahoma"/>
            <charset val="1"/>
          </rPr>
          <t>Администратор:</t>
        </r>
        <r>
          <rPr>
            <sz val="9"/>
            <color indexed="81"/>
            <rFont val="Tahoma"/>
            <charset val="1"/>
          </rPr>
          <t xml:space="preserve">
https://koleso.ru/catalog/tyres/kama/215-65-16/</t>
        </r>
      </text>
    </comment>
  </commentList>
</comments>
</file>

<file path=xl/sharedStrings.xml><?xml version="1.0" encoding="utf-8"?>
<sst xmlns="http://schemas.openxmlformats.org/spreadsheetml/2006/main" count="33" uniqueCount="27">
  <si>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</si>
  <si>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</si>
  <si>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</si>
  <si>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</si>
  <si>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</si>
  <si>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</si>
  <si>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</si>
  <si>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</si>
  <si>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</si>
  <si>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</si>
  <si>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rFont val="Times New Roman"/>
        <charset val="204"/>
      </rPr>
      <t xml:space="preserve">коэффициент вариации цен V (%)           </t>
    </r>
    <r>
      <rPr>
        <i/>
        <sz val="10"/>
        <rFont val="Times New Roman"/>
        <charset val="204"/>
      </rPr>
      <t xml:space="preserve">         (не должен превышать 33%)</t>
    </r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</si>
  <si>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</si>
  <si>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</si>
  <si>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</si>
  <si>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В результате проведенного расчета Н(М)Ц договора составила:</t>
  </si>
  <si>
    <t>шт.</t>
  </si>
  <si>
    <t xml:space="preserve">Приложение 2 
</t>
  </si>
  <si>
    <t>Автошины 225/75 R16</t>
  </si>
  <si>
    <t>Автошины 215/65 R16</t>
  </si>
  <si>
    <t>Автошины 425/85 R21</t>
  </si>
  <si>
    <t>Автошины 265/60 R18</t>
  </si>
  <si>
    <t>Коммерческое предложение                       № 2</t>
  </si>
  <si>
    <t>Коммерческое предложение № 3</t>
  </si>
  <si>
    <t xml:space="preserve">Коммерческое предложение                       № 1 </t>
  </si>
  <si>
    <t>рублей, с учетом НДС 22%</t>
  </si>
  <si>
    <t>Начально максимальная цена по договору составляет: 514 666.67 руб. (пятьсот четырнадцать тысяч шестьсот шестьдесят шесть рублей шестьдесят семь копеек), в т.ч. НДС (22%) 92808.74 руб. (девяносто две тысячи восемьсот восемь рублей семьдесят четыре копейки)</t>
  </si>
  <si>
    <t>Обоснование начальной (максимальной) цены договора на поставку автомобильных шин  для нужд ООО "Дизель"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</si>
</sst>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\ ##0.00_р_._-;\-* #\ ##0.00_р_._-;_-* &quot;-&quot;??_р_._-;_-@_-"/>
    <numFmt numFmtId="165" formatCode="#\ ##0.00#########"/>
    <numFmt numFmtId="166" formatCode="0.0000"/>
    <numFmt numFmtId="167" formatCode="#\ ##0.00"/>
    <numFmt numFmtId="168" formatCode="_-* #\ ##0.00\ _₽_-;\-* #\ ##0.00\ _₽_-;_-* &quot;-&quot;??\ _₽_-;_-@_-"/>
  </numFmts>
  <fonts count="16" x14ac:knownFonts="1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0"/>
      <color rgb="FF000000"/>
      <name val="Times New Roman"/>
      <charset val="204"/>
    </font>
    <font>
      <sz val="11"/>
      <color indexed="8"/>
      <name val="Calibri"/>
      <charset val="204"/>
    </font>
    <font>
      <i/>
      <sz val="10"/>
      <name val="Times New Roman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Fill="1"/>
    <xf numFmtId="0" fontId="1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2" fillId="0" borderId="0" xfId="0" applyFont="1" applyFill="1" applyBorder="1"/>
    <xf numFmtId="0" fontId="5" fillId="0" borderId="0" xfId="0" applyFont="1" applyAlignment="1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6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167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top" wrapText="1"/>
    </xf>
    <xf numFmtId="164" fontId="2" fillId="0" borderId="0" xfId="0" applyNumberFormat="1" applyFont="1" applyFill="1"/>
    <xf numFmtId="164" fontId="1" fillId="0" borderId="0" xfId="0" applyNumberFormat="1" applyFont="1"/>
    <xf numFmtId="164" fontId="3" fillId="0" borderId="0" xfId="0" applyNumberFormat="1" applyFont="1" applyFill="1" applyAlignment="1" applyProtection="1">
      <alignment vertical="center"/>
      <protection locked="0"/>
    </xf>
    <xf numFmtId="168" fontId="1" fillId="0" borderId="0" xfId="0" applyNumberFormat="1" applyFont="1"/>
    <xf numFmtId="165" fontId="10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5" fillId="0" borderId="0" xfId="1" applyFont="1" applyFill="1" applyAlignment="1">
      <alignment vertical="center"/>
    </xf>
    <xf numFmtId="0" fontId="2" fillId="0" borderId="0" xfId="0" applyFont="1" applyAlignment="1">
      <alignment horizontal="righ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0" fillId="0" borderId="0" xfId="0" applyFill="1" applyAlignment="1"/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3324225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1523440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9751060" y="3114040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6"/>
  <sheetViews>
    <sheetView tabSelected="1" topLeftCell="A10" zoomScale="70" zoomScaleNormal="70" workbookViewId="0">
      <selection activeCell="S5" sqref="S5"/>
    </sheetView>
  </sheetViews>
  <sheetFormatPr defaultColWidth="9.140625" defaultRowHeight="12.75" x14ac:dyDescent="0.2"/>
  <cols>
    <col min="1" max="1" width="3.140625" style="4" customWidth="1"/>
    <col min="2" max="2" width="31" style="4" customWidth="1"/>
    <col min="3" max="3" width="20.5703125" style="4" hidden="1" customWidth="1"/>
    <col min="4" max="4" width="8.42578125" style="4" customWidth="1"/>
    <col min="5" max="5" width="8.85546875" style="4" customWidth="1"/>
    <col min="6" max="6" width="15.42578125" style="4" customWidth="1"/>
    <col min="7" max="7" width="16.140625" style="4" customWidth="1"/>
    <col min="8" max="8" width="15.7109375" style="4" customWidth="1"/>
    <col min="9" max="9" width="24.42578125" style="4" customWidth="1"/>
    <col min="10" max="10" width="13.42578125" style="4" customWidth="1"/>
    <col min="11" max="11" width="10.140625" style="5" customWidth="1"/>
    <col min="12" max="12" width="18" style="4" customWidth="1"/>
    <col min="13" max="13" width="16.140625" style="4" customWidth="1"/>
    <col min="14" max="16384" width="9.140625" style="4"/>
  </cols>
  <sheetData>
    <row r="1" spans="1:13" s="1" customFormat="1" ht="30.75" customHeight="1" x14ac:dyDescent="0.2">
      <c r="B1" s="6"/>
      <c r="I1" s="50" t="s">
        <v>16</v>
      </c>
      <c r="J1" s="50"/>
      <c r="K1" s="50"/>
      <c r="L1" s="50"/>
      <c r="M1" s="50"/>
    </row>
    <row r="2" spans="1:13" s="1" customFormat="1" ht="93" customHeight="1" x14ac:dyDescent="0.2">
      <c r="A2" s="51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s="1" customFormat="1" ht="39" customHeight="1" x14ac:dyDescent="0.2">
      <c r="A3" s="60" t="s">
        <v>0</v>
      </c>
      <c r="B3" s="60" t="s">
        <v>1</v>
      </c>
      <c r="C3" s="60" t="s">
        <v>2</v>
      </c>
      <c r="D3" s="60" t="s">
        <v>3</v>
      </c>
      <c r="E3" s="60" t="s">
        <v>4</v>
      </c>
      <c r="F3" s="52" t="s">
        <v>5</v>
      </c>
      <c r="G3" s="52"/>
      <c r="H3" s="52"/>
      <c r="I3" s="53" t="s">
        <v>6</v>
      </c>
      <c r="J3" s="53"/>
      <c r="K3" s="53"/>
      <c r="L3" s="54" t="s">
        <v>7</v>
      </c>
      <c r="M3" s="54"/>
    </row>
    <row r="4" spans="1:13" s="1" customFormat="1" ht="144" customHeight="1" x14ac:dyDescent="0.2">
      <c r="A4" s="60"/>
      <c r="B4" s="60"/>
      <c r="C4" s="60"/>
      <c r="D4" s="60"/>
      <c r="E4" s="60"/>
      <c r="F4" s="7" t="s">
        <v>23</v>
      </c>
      <c r="G4" s="7" t="s">
        <v>21</v>
      </c>
      <c r="H4" s="7" t="s">
        <v>22</v>
      </c>
      <c r="I4" s="8" t="s">
        <v>8</v>
      </c>
      <c r="J4" s="8" t="s">
        <v>9</v>
      </c>
      <c r="K4" s="7" t="s">
        <v>10</v>
      </c>
      <c r="L4" s="24" t="s">
        <v>11</v>
      </c>
      <c r="M4" s="24" t="s">
        <v>12</v>
      </c>
    </row>
    <row r="5" spans="1:13" s="1" customFormat="1" ht="45" x14ac:dyDescent="0.2">
      <c r="A5" s="9">
        <v>1</v>
      </c>
      <c r="B5" s="47" t="s">
        <v>17</v>
      </c>
      <c r="C5" s="11" t="s">
        <v>13</v>
      </c>
      <c r="D5" s="48" t="s">
        <v>15</v>
      </c>
      <c r="E5" s="10">
        <v>4</v>
      </c>
      <c r="F5" s="12">
        <v>8500</v>
      </c>
      <c r="G5" s="35">
        <v>8400</v>
      </c>
      <c r="H5" s="35">
        <v>6900</v>
      </c>
      <c r="I5" s="25">
        <f>AVERAGE(F5:H5)</f>
        <v>7933.333333333333</v>
      </c>
      <c r="J5" s="26">
        <f>SQRT(((SUM((POWER(H5-I5,2)),(POWER(G5-I5,2)),(POWER(F5-I5,2)))/(COLUMNS(F5:H5)-1))))</f>
        <v>896.28864398325015</v>
      </c>
      <c r="K5" s="27">
        <f>J5/I5*100</f>
        <v>11.29775601659559</v>
      </c>
      <c r="L5" s="28">
        <f>I5</f>
        <v>7933.333333333333</v>
      </c>
      <c r="M5" s="46">
        <f>L5*E5</f>
        <v>31733.333333333332</v>
      </c>
    </row>
    <row r="6" spans="1:13" s="1" customFormat="1" ht="45" x14ac:dyDescent="0.2">
      <c r="A6" s="9">
        <v>2</v>
      </c>
      <c r="B6" s="47" t="s">
        <v>19</v>
      </c>
      <c r="C6" s="11" t="s">
        <v>13</v>
      </c>
      <c r="D6" s="48" t="s">
        <v>15</v>
      </c>
      <c r="E6" s="10">
        <v>6</v>
      </c>
      <c r="F6" s="12">
        <v>62500</v>
      </c>
      <c r="G6" s="35">
        <v>61200</v>
      </c>
      <c r="H6" s="35">
        <v>64800</v>
      </c>
      <c r="I6" s="25">
        <f t="shared" ref="I6:I8" si="0">AVERAGE(F6:H6)</f>
        <v>62833.333333333336</v>
      </c>
      <c r="J6" s="26">
        <f t="shared" ref="J6:J8" si="1">SQRT(((SUM((POWER(H6-I6,2)),(POWER(G6-I6,2)),(POWER(F6-I6,2)))/(COLUMNS(F6:H6)-1))))</f>
        <v>1823.0011885167089</v>
      </c>
      <c r="K6" s="27">
        <f t="shared" ref="K6:K8" si="2">J6/I6*100</f>
        <v>2.9013281514854783</v>
      </c>
      <c r="L6" s="28">
        <f t="shared" ref="L6:L8" si="3">I6</f>
        <v>62833.333333333336</v>
      </c>
      <c r="M6" s="46">
        <f>L6*E6</f>
        <v>377000</v>
      </c>
    </row>
    <row r="7" spans="1:13" s="1" customFormat="1" ht="45" x14ac:dyDescent="0.2">
      <c r="A7" s="9">
        <v>3</v>
      </c>
      <c r="B7" s="47" t="s">
        <v>18</v>
      </c>
      <c r="C7" s="11" t="s">
        <v>13</v>
      </c>
      <c r="D7" s="48" t="s">
        <v>15</v>
      </c>
      <c r="E7" s="10">
        <v>4</v>
      </c>
      <c r="F7" s="12">
        <v>8500</v>
      </c>
      <c r="G7" s="35">
        <v>9050</v>
      </c>
      <c r="H7" s="35">
        <v>11450</v>
      </c>
      <c r="I7" s="25">
        <f t="shared" si="0"/>
        <v>9666.6666666666661</v>
      </c>
      <c r="J7" s="26">
        <f t="shared" si="1"/>
        <v>1568.7043486053492</v>
      </c>
      <c r="K7" s="27">
        <f t="shared" si="2"/>
        <v>16.227976020055337</v>
      </c>
      <c r="L7" s="28">
        <f t="shared" si="3"/>
        <v>9666.6666666666661</v>
      </c>
      <c r="M7" s="46">
        <f t="shared" ref="M7:M8" si="4">L7*E7</f>
        <v>38666.666666666664</v>
      </c>
    </row>
    <row r="8" spans="1:13" s="1" customFormat="1" ht="45" x14ac:dyDescent="0.2">
      <c r="A8" s="9">
        <v>4</v>
      </c>
      <c r="B8" s="47" t="s">
        <v>20</v>
      </c>
      <c r="C8" s="11" t="s">
        <v>13</v>
      </c>
      <c r="D8" s="48" t="s">
        <v>15</v>
      </c>
      <c r="E8" s="10">
        <v>4</v>
      </c>
      <c r="F8" s="12">
        <v>18000</v>
      </c>
      <c r="G8" s="35">
        <v>16350</v>
      </c>
      <c r="H8" s="35">
        <v>16100</v>
      </c>
      <c r="I8" s="25">
        <f t="shared" si="0"/>
        <v>16816.666666666668</v>
      </c>
      <c r="J8" s="26">
        <f t="shared" si="1"/>
        <v>1032.3920443965719</v>
      </c>
      <c r="K8" s="27">
        <f t="shared" si="2"/>
        <v>6.1391003631114289</v>
      </c>
      <c r="L8" s="28">
        <f t="shared" si="3"/>
        <v>16816.666666666668</v>
      </c>
      <c r="M8" s="46">
        <f t="shared" si="4"/>
        <v>67266.666666666672</v>
      </c>
    </row>
    <row r="9" spans="1:13" s="1" customFormat="1" ht="15.75" x14ac:dyDescent="0.2">
      <c r="A9" s="36"/>
      <c r="B9" s="37"/>
      <c r="C9" s="38"/>
      <c r="D9" s="39"/>
      <c r="E9" s="37"/>
      <c r="F9" s="40"/>
      <c r="G9" s="41"/>
      <c r="H9" s="41"/>
      <c r="I9" s="42"/>
      <c r="J9" s="43"/>
      <c r="K9" s="44"/>
      <c r="L9" s="45"/>
      <c r="M9" s="45"/>
    </row>
    <row r="10" spans="1:13" s="1" customFormat="1" ht="15.75" customHeight="1" x14ac:dyDescent="0.2">
      <c r="A10" s="55" t="s">
        <v>14</v>
      </c>
      <c r="B10" s="55"/>
      <c r="C10" s="55"/>
      <c r="D10" s="55"/>
      <c r="E10" s="55"/>
      <c r="F10" s="55"/>
      <c r="G10" s="55"/>
      <c r="H10" s="55"/>
      <c r="I10" s="49">
        <f>SUM(M5:M8)</f>
        <v>514666.66666666669</v>
      </c>
      <c r="J10" s="61" t="s">
        <v>24</v>
      </c>
      <c r="K10" s="61"/>
      <c r="L10" s="61"/>
      <c r="M10" s="29"/>
    </row>
    <row r="11" spans="1:13" s="2" customFormat="1" ht="37.5" customHeight="1" x14ac:dyDescent="0.25">
      <c r="A11" s="56" t="s">
        <v>25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1" customFormat="1" ht="15.75" customHeight="1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8"/>
      <c r="M12" s="58"/>
    </row>
    <row r="13" spans="1:13" s="3" customFormat="1" ht="14.2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3"/>
      <c r="L13" s="30"/>
      <c r="M13" s="30"/>
    </row>
    <row r="14" spans="1:13" s="2" customFormat="1" ht="16.5" customHeight="1" x14ac:dyDescent="0.25">
      <c r="B14" s="15"/>
      <c r="H14" s="16"/>
      <c r="I14" s="31"/>
    </row>
    <row r="15" spans="1:13" s="2" customFormat="1" ht="16.5" customHeight="1" x14ac:dyDescent="0.25">
      <c r="A15" s="17"/>
      <c r="B15" s="17"/>
      <c r="C15" s="17"/>
      <c r="D15" s="18"/>
      <c r="E15" s="18"/>
      <c r="F15" s="18"/>
      <c r="G15" s="18"/>
      <c r="H15" s="18"/>
      <c r="I15" s="32"/>
      <c r="J15" s="1"/>
      <c r="K15" s="6"/>
      <c r="L15" s="1"/>
      <c r="M15" s="1"/>
    </row>
    <row r="16" spans="1:13" s="1" customFormat="1" x14ac:dyDescent="0.2">
      <c r="K16" s="6"/>
    </row>
    <row r="17" spans="1:13" s="1" customFormat="1" ht="15.75" x14ac:dyDescent="0.25">
      <c r="A17" s="59"/>
      <c r="B17" s="59"/>
      <c r="C17" s="59"/>
      <c r="D17" s="59"/>
      <c r="E17" s="18"/>
      <c r="F17" s="19"/>
      <c r="G17" s="20"/>
      <c r="H17" s="21"/>
      <c r="I17" s="33"/>
      <c r="J17" s="3"/>
      <c r="K17" s="3"/>
      <c r="L17" s="3"/>
      <c r="M17" s="3"/>
    </row>
    <row r="18" spans="1:13" s="1" customFormat="1" ht="15.75" x14ac:dyDescent="0.25">
      <c r="A18" s="2"/>
      <c r="B18" s="2"/>
      <c r="C18" s="2"/>
      <c r="D18" s="2"/>
      <c r="E18" s="2"/>
      <c r="F18" s="2"/>
      <c r="G18" s="2"/>
      <c r="H18" s="16"/>
      <c r="I18" s="2"/>
      <c r="J18" s="2"/>
      <c r="K18" s="2"/>
      <c r="L18" s="2"/>
      <c r="M18" s="2"/>
    </row>
    <row r="19" spans="1:13" ht="15.75" x14ac:dyDescent="0.25">
      <c r="A19" s="2"/>
      <c r="B19" s="2"/>
      <c r="C19" s="2"/>
      <c r="D19" s="2"/>
      <c r="E19" s="2"/>
      <c r="F19" s="2"/>
      <c r="G19" s="2"/>
      <c r="H19" s="16"/>
      <c r="I19" s="2"/>
      <c r="J19" s="2"/>
      <c r="K19" s="2"/>
      <c r="L19" s="2"/>
      <c r="M19" s="2"/>
    </row>
    <row r="20" spans="1:13" x14ac:dyDescent="0.2">
      <c r="A20" s="1"/>
      <c r="B20" s="1"/>
      <c r="C20" s="1"/>
      <c r="D20" s="1"/>
      <c r="E20" s="1"/>
      <c r="F20" s="1"/>
      <c r="G20" s="1"/>
      <c r="H20" s="22"/>
      <c r="I20" s="1"/>
      <c r="J20" s="1"/>
      <c r="K20" s="6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22"/>
      <c r="I21" s="34"/>
      <c r="J21" s="1"/>
      <c r="K21" s="6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22"/>
      <c r="I22" s="1"/>
      <c r="J22" s="1"/>
      <c r="K22" s="6"/>
      <c r="L22" s="1"/>
      <c r="M22" s="1"/>
    </row>
    <row r="23" spans="1:13" x14ac:dyDescent="0.2">
      <c r="H23" s="23"/>
    </row>
    <row r="24" spans="1:13" x14ac:dyDescent="0.2">
      <c r="H24" s="23"/>
    </row>
    <row r="25" spans="1:13" x14ac:dyDescent="0.2">
      <c r="H25" s="23"/>
    </row>
    <row r="26" spans="1:13" x14ac:dyDescent="0.2">
      <c r="H26" s="23"/>
    </row>
  </sheetData>
  <mergeCells count="15">
    <mergeCell ref="A10:H10"/>
    <mergeCell ref="A11:M11"/>
    <mergeCell ref="A12:M12"/>
    <mergeCell ref="A17:D17"/>
    <mergeCell ref="A3:A4"/>
    <mergeCell ref="B3:B4"/>
    <mergeCell ref="C3:C4"/>
    <mergeCell ref="D3:D4"/>
    <mergeCell ref="E3:E4"/>
    <mergeCell ref="J10:L10"/>
    <mergeCell ref="I1:M1"/>
    <mergeCell ref="A2:M2"/>
    <mergeCell ref="F3:H3"/>
    <mergeCell ref="I3:K3"/>
    <mergeCell ref="L3:M3"/>
  </mergeCells>
  <pageMargins left="0.511811023622047" right="0.31496062992126" top="0.118110236220472" bottom="0.15748031496063" header="0" footer="0"/>
  <pageSetup paperSize="9" scale="73" fitToHeight="0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Администратор</cp:lastModifiedBy>
  <cp:lastPrinted>2021-08-04T10:11:00Z</cp:lastPrinted>
  <dcterms:created xsi:type="dcterms:W3CDTF">2014-05-19T23:28:00Z</dcterms:created>
  <dcterms:modified xsi:type="dcterms:W3CDTF">2026-03-23T18:01:58Z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DCF77D37DC3049BC94BD2D99EB93FFB3_13</vt:lpwstr>
  </property>
  <property fmtid="{D5CDD505-2E9C-101B-9397-08002B2CF9AE}" pid="3" name="KSOProductBuildVer">
    <vt:lpwstr>1049-12.2.0.13489</vt:lpwstr>
  </property>
</Properties>
</file>