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1860" yWindow="1860" windowWidth="20730" windowHeight="11760"/>
  </bookViews>
  <sheets>
    <sheet name="Лист1" sheetId="1" r:id="rId1"/>
  </sheets>
  <calcPr calcId="125725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Q20" i="1"/>
  <c r="S20"/>
  <c r="S18"/>
  <c r="S19"/>
  <c r="Q19"/>
  <c r="P20"/>
  <c r="L19"/>
  <c r="M19" s="1"/>
  <c r="N19"/>
  <c r="O19" s="1"/>
  <c r="Q18"/>
  <c r="L18"/>
  <c r="M18" s="1"/>
  <c r="N18"/>
  <c r="O18" s="1"/>
  <c r="Q13"/>
  <c r="Q14"/>
  <c r="Q15"/>
  <c r="Q16"/>
  <c r="Q17"/>
  <c r="N13"/>
  <c r="N14"/>
  <c r="O14" s="1"/>
  <c r="N15"/>
  <c r="O15" s="1"/>
  <c r="N16"/>
  <c r="N17"/>
  <c r="O17" s="1"/>
  <c r="L13"/>
  <c r="L14"/>
  <c r="L15"/>
  <c r="L16"/>
  <c r="L17"/>
  <c r="Q12"/>
  <c r="N12"/>
  <c r="O12" s="1"/>
  <c r="L12"/>
  <c r="S15" l="1"/>
  <c r="S17"/>
  <c r="M17"/>
  <c r="M13"/>
  <c r="O13"/>
  <c r="S13" s="1"/>
  <c r="M16"/>
  <c r="O16"/>
  <c r="S16" s="1"/>
  <c r="M15"/>
  <c r="S14"/>
  <c r="M14"/>
  <c r="S12"/>
  <c r="M12"/>
  <c r="O20" l="1"/>
</calcChain>
</file>

<file path=xl/sharedStrings.xml><?xml version="1.0" encoding="utf-8"?>
<sst xmlns="http://schemas.openxmlformats.org/spreadsheetml/2006/main" count="56" uniqueCount="44">
  <si>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</si>
  <si>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</si>
  <si>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</si>
  <si>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</si>
  <si>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</si>
  <si>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</si>
  <si>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</si>
  <si>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</si>
  <si>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</si>
  <si>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</si>
  <si>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</si>
  <si>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</si>
  <si>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</si>
  <si>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</si>
  <si>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</si>
  <si>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</si>
  <si>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</si>
  <si>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шт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</si>
  <si>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</si>
  <si>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</si>
  <si>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</si>
  <si>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</si>
  <si>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</si>
  <si>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</si>
  <si>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</si>
  <si>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</si>
  <si>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</si>
  <si>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Вес.т</t>
  </si>
  <si>
    <t>Средняя стоимость доставки Заказчика 1 т продукции с НДС</t>
  </si>
  <si>
    <t>Стоимость доставки с НДС</t>
  </si>
  <si>
    <t xml:space="preserve">Суммарная максимальная стоимость закупки с НДС и доставкой </t>
  </si>
  <si>
    <t>Поставщик 4</t>
  </si>
  <si>
    <t>Поставщик 5</t>
  </si>
  <si>
    <t>ШИНА 10-16,5(KENDA R601 10-16,5 hc 10 HD TL 134 A2</t>
  </si>
  <si>
    <t>ШИНА SUPERGUIDER 405/70-24</t>
  </si>
  <si>
    <t xml:space="preserve">Автокамера R-16 УАЗ </t>
  </si>
  <si>
    <t>ШИНА Armour R4A 18.4 х 26    JCB</t>
  </si>
  <si>
    <t>ШИНА XCMG XB404 12,5 х 80 х 18</t>
  </si>
  <si>
    <t>ШИНА Henan L3/G12 17/5х25  177 А 2 PR16 TTF</t>
  </si>
  <si>
    <t>Омскшина 12.00-18 129J ШИНА</t>
  </si>
  <si>
    <t>Дата подготовки обоснования НМЦК:01.04.2026</t>
  </si>
  <si>
    <t>Шина 17.5-25 дл погрузчиков (е3/l3 marvelmax)</t>
  </si>
  <si>
    <t>поставку ШИН для нужд ООО "УСТЬ-КУТСКИЕ ТЕПЛОВЫЕ СЕТИ И КОТЕЛЬНЫЕ"</t>
  </si>
  <si>
    <t>На основании проведенного анализа рынка и расчетов, НМЦК с доставкой составляет:1 139 361 рублей.</t>
  </si>
</sst>
</file>

<file path=xl/styles.xml><?xml version="1.0" encoding="utf-8"?>
<styleSheet xmlns="http://schemas.openxmlformats.org/spreadsheetml/2006/main">
  <numFmts count="5">
    <numFmt numFmtId="42" formatCode="_-* #,##0\ &quot;₽&quot;_-;\-* #,##0\ &quot;₽&quot;_-;_-* &quot;-&quot;\ &quot;₽&quot;_-;_-@_-"/>
    <numFmt numFmtId="164" formatCode="#,##0.00#########"/>
    <numFmt numFmtId="165" formatCode="0.000"/>
    <numFmt numFmtId="166" formatCode="#,##0.0000"/>
    <numFmt numFmtId="167" formatCode="0.0000"/>
  </numFmts>
  <fonts count="1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76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2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vertical="top"/>
    </xf>
    <xf numFmtId="2" fontId="13" fillId="0" borderId="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vertical="top"/>
    </xf>
    <xf numFmtId="166" fontId="5" fillId="0" borderId="14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vertical="top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2" fontId="1" fillId="0" borderId="14" xfId="0" applyNumberFormat="1" applyFont="1" applyFill="1" applyBorder="1" applyAlignment="1">
      <alignment horizontal="center" vertical="top"/>
    </xf>
    <xf numFmtId="4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14" xfId="0" applyBorder="1" applyAlignment="1"/>
    <xf numFmtId="0" fontId="0" fillId="0" borderId="14" xfId="0" applyBorder="1"/>
    <xf numFmtId="167" fontId="1" fillId="0" borderId="14" xfId="0" applyNumberFormat="1" applyFont="1" applyFill="1" applyBorder="1" applyAlignment="1">
      <alignment vertical="top"/>
    </xf>
    <xf numFmtId="0" fontId="14" fillId="0" borderId="7" xfId="0" applyFont="1" applyBorder="1" applyAlignment="1">
      <alignment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123825</xdr:colOff>
      <xdr:row>10</xdr:row>
      <xdr:rowOff>76200</xdr:rowOff>
    </xdr:from>
    <xdr:to>
      <xdr:col>11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180976</xdr:colOff>
      <xdr:row>10</xdr:row>
      <xdr:rowOff>152399</xdr:rowOff>
    </xdr:from>
    <xdr:to>
      <xdr:col>12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view="pageBreakPreview" topLeftCell="A13" zoomScale="60" zoomScaleNormal="100" workbookViewId="0">
      <selection activeCell="A21" sqref="A21:S21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5.7109375" style="3" customWidth="1"/>
    <col min="4" max="4" width="8.42578125" style="3" customWidth="1"/>
    <col min="5" max="5" width="10.28515625" style="3" customWidth="1"/>
    <col min="6" max="6" width="8.85546875" style="3" customWidth="1"/>
    <col min="7" max="8" width="22" style="12" customWidth="1"/>
    <col min="9" max="9" width="21" style="12" customWidth="1"/>
    <col min="10" max="10" width="14.5703125" style="12" customWidth="1"/>
    <col min="11" max="11" width="20.28515625" style="12" customWidth="1"/>
    <col min="12" max="12" width="26.28515625" style="12" customWidth="1"/>
    <col min="13" max="13" width="21.140625" style="12" customWidth="1"/>
    <col min="14" max="15" width="15.140625" style="12" customWidth="1"/>
    <col min="16" max="16" width="10" style="12" customWidth="1"/>
    <col min="17" max="17" width="15.140625" style="12" customWidth="1"/>
    <col min="18" max="18" width="12.7109375" style="12" customWidth="1"/>
    <col min="19" max="19" width="27.7109375" style="3" customWidth="1"/>
    <col min="20" max="20" width="18.42578125" style="3" customWidth="1"/>
    <col min="21" max="1014" width="9.140625" style="3" customWidth="1"/>
    <col min="1015" max="16384" width="9" style="3"/>
  </cols>
  <sheetData>
    <row r="1" spans="1:19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5" customHeight="1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36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5" customHeight="1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9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</row>
    <row r="6" spans="1:19" ht="24.75" customHeight="1">
      <c r="A6" s="69" t="s">
        <v>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  <c r="P6" s="70"/>
      <c r="Q6" s="70"/>
      <c r="R6" s="70"/>
      <c r="S6" s="69"/>
    </row>
    <row r="7" spans="1:19" ht="42" customHeight="1">
      <c r="A7" s="69" t="s">
        <v>21</v>
      </c>
      <c r="B7" s="69"/>
      <c r="C7" s="71" t="s">
        <v>22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2"/>
      <c r="P7" s="72"/>
      <c r="Q7" s="72"/>
      <c r="R7" s="72"/>
      <c r="S7" s="71"/>
    </row>
    <row r="8" spans="1:19" ht="43.5" customHeight="1">
      <c r="A8" s="65" t="s">
        <v>42</v>
      </c>
      <c r="B8" s="5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</row>
    <row r="9" spans="1:19" ht="125.25" customHeight="1">
      <c r="A9" s="73" t="s">
        <v>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4"/>
      <c r="P9" s="74"/>
      <c r="Q9" s="74"/>
      <c r="R9" s="74"/>
      <c r="S9" s="73"/>
    </row>
    <row r="10" spans="1:19" ht="51" customHeight="1">
      <c r="A10" s="69" t="s">
        <v>4</v>
      </c>
      <c r="B10" s="69" t="s">
        <v>5</v>
      </c>
      <c r="C10" s="69"/>
      <c r="D10" s="75" t="s">
        <v>6</v>
      </c>
      <c r="E10" s="69" t="s">
        <v>7</v>
      </c>
      <c r="F10" s="75" t="s">
        <v>8</v>
      </c>
      <c r="G10" s="6" t="s">
        <v>18</v>
      </c>
      <c r="H10" s="6" t="s">
        <v>19</v>
      </c>
      <c r="I10" s="6" t="s">
        <v>20</v>
      </c>
      <c r="J10" s="6" t="s">
        <v>31</v>
      </c>
      <c r="K10" s="6" t="s">
        <v>32</v>
      </c>
      <c r="L10" s="7" t="s">
        <v>9</v>
      </c>
      <c r="M10" s="7" t="s">
        <v>10</v>
      </c>
      <c r="N10" s="75" t="s">
        <v>23</v>
      </c>
      <c r="O10" s="8" t="s">
        <v>11</v>
      </c>
      <c r="P10" s="8" t="s">
        <v>27</v>
      </c>
      <c r="Q10" s="27" t="s">
        <v>28</v>
      </c>
      <c r="R10" s="27" t="s">
        <v>29</v>
      </c>
      <c r="S10" s="27" t="s">
        <v>30</v>
      </c>
    </row>
    <row r="11" spans="1:19" ht="45" customHeight="1">
      <c r="A11" s="69"/>
      <c r="B11" s="69"/>
      <c r="C11" s="69"/>
      <c r="D11" s="75"/>
      <c r="E11" s="69"/>
      <c r="F11" s="75"/>
      <c r="G11" s="6" t="s">
        <v>12</v>
      </c>
      <c r="H11" s="6" t="s">
        <v>12</v>
      </c>
      <c r="I11" s="6" t="s">
        <v>12</v>
      </c>
      <c r="J11" s="6" t="s">
        <v>12</v>
      </c>
      <c r="K11" s="6" t="s">
        <v>12</v>
      </c>
      <c r="L11" s="9"/>
      <c r="M11" s="9"/>
      <c r="N11" s="75"/>
      <c r="O11" s="10"/>
      <c r="P11" s="26"/>
      <c r="Q11" s="23"/>
      <c r="R11" s="23"/>
      <c r="S11" s="10"/>
    </row>
    <row r="12" spans="1:19" ht="45" customHeight="1">
      <c r="A12" s="28">
        <v>1</v>
      </c>
      <c r="B12" s="38" t="s">
        <v>33</v>
      </c>
      <c r="C12" s="39"/>
      <c r="D12" s="40"/>
      <c r="E12" s="34" t="s">
        <v>17</v>
      </c>
      <c r="F12" s="44">
        <v>12</v>
      </c>
      <c r="G12" s="24">
        <v>19500</v>
      </c>
      <c r="H12" s="24">
        <v>14726</v>
      </c>
      <c r="I12" s="24">
        <v>14388</v>
      </c>
      <c r="J12" s="24">
        <v>23403</v>
      </c>
      <c r="K12" s="24">
        <v>16307</v>
      </c>
      <c r="L12" s="29">
        <f>STDEV(G12:K12)</f>
        <v>3791.8492454210241</v>
      </c>
      <c r="M12" s="29">
        <f>(L12/N12)*100</f>
        <v>21.465565675360175</v>
      </c>
      <c r="N12" s="23">
        <f>(G12+H12+I12+J12+K12)/5</f>
        <v>17664.8</v>
      </c>
      <c r="O12" s="26">
        <f>F12*N12</f>
        <v>211977.59999999998</v>
      </c>
      <c r="P12" s="30">
        <v>0.36</v>
      </c>
      <c r="Q12" s="23">
        <f>P12*R12</f>
        <v>18000</v>
      </c>
      <c r="R12" s="23">
        <v>50000</v>
      </c>
      <c r="S12" s="35">
        <f>O12+Q12</f>
        <v>229977.59999999998</v>
      </c>
    </row>
    <row r="13" spans="1:19" ht="45" customHeight="1">
      <c r="A13" s="33">
        <v>2</v>
      </c>
      <c r="B13" s="46" t="s">
        <v>41</v>
      </c>
      <c r="C13" s="39"/>
      <c r="D13" s="40"/>
      <c r="E13" s="37" t="s">
        <v>17</v>
      </c>
      <c r="F13" s="44">
        <v>4</v>
      </c>
      <c r="G13" s="24">
        <v>37400</v>
      </c>
      <c r="H13" s="24">
        <v>48430</v>
      </c>
      <c r="I13" s="24">
        <v>40570</v>
      </c>
      <c r="J13" s="24">
        <v>43142</v>
      </c>
      <c r="K13" s="24">
        <v>52690</v>
      </c>
      <c r="L13" s="29">
        <f t="shared" ref="L13:L19" si="0">STDEV(G13:K13)</f>
        <v>6127.9217357926655</v>
      </c>
      <c r="M13" s="29">
        <f t="shared" ref="M13:M19" si="1">(L13/N13)*100</f>
        <v>13.787217267973706</v>
      </c>
      <c r="N13" s="23">
        <f t="shared" ref="N13:N19" si="2">(G13+H13+I13+J13+K13)/5</f>
        <v>44446.400000000001</v>
      </c>
      <c r="O13" s="26">
        <f t="shared" ref="O13:O19" si="3">F13*N13</f>
        <v>177785.60000000001</v>
      </c>
      <c r="P13" s="30">
        <v>0.56000000000000005</v>
      </c>
      <c r="Q13" s="23">
        <f t="shared" ref="Q13:Q19" si="4">P13*R13</f>
        <v>28000.000000000004</v>
      </c>
      <c r="R13" s="23">
        <v>50000</v>
      </c>
      <c r="S13" s="35">
        <f t="shared" ref="S13:S19" si="5">O13+Q13</f>
        <v>205785.60000000001</v>
      </c>
    </row>
    <row r="14" spans="1:19" ht="45" customHeight="1">
      <c r="A14" s="33">
        <v>3</v>
      </c>
      <c r="B14" s="41" t="s">
        <v>34</v>
      </c>
      <c r="C14" s="42"/>
      <c r="D14" s="43"/>
      <c r="E14" s="37" t="s">
        <v>17</v>
      </c>
      <c r="F14" s="44">
        <v>4</v>
      </c>
      <c r="G14" s="24">
        <v>36310</v>
      </c>
      <c r="H14" s="24">
        <v>36000</v>
      </c>
      <c r="I14" s="24">
        <v>38660</v>
      </c>
      <c r="J14" s="24">
        <v>38000</v>
      </c>
      <c r="K14" s="24">
        <v>35355</v>
      </c>
      <c r="L14" s="29">
        <f t="shared" si="0"/>
        <v>1400.5891617458703</v>
      </c>
      <c r="M14" s="29">
        <f t="shared" si="1"/>
        <v>3.7992381981442302</v>
      </c>
      <c r="N14" s="23">
        <f t="shared" si="2"/>
        <v>36865</v>
      </c>
      <c r="O14" s="26">
        <f t="shared" si="3"/>
        <v>147460</v>
      </c>
      <c r="P14" s="30">
        <v>0.3</v>
      </c>
      <c r="Q14" s="23">
        <f t="shared" si="4"/>
        <v>15000</v>
      </c>
      <c r="R14" s="23">
        <v>50000</v>
      </c>
      <c r="S14" s="35">
        <f t="shared" si="5"/>
        <v>162460</v>
      </c>
    </row>
    <row r="15" spans="1:19" ht="45" customHeight="1">
      <c r="A15" s="33">
        <v>4</v>
      </c>
      <c r="B15" s="41" t="s">
        <v>35</v>
      </c>
      <c r="C15" s="42"/>
      <c r="D15" s="43"/>
      <c r="E15" s="37" t="s">
        <v>17</v>
      </c>
      <c r="F15" s="44">
        <v>20</v>
      </c>
      <c r="G15" s="24">
        <v>1553</v>
      </c>
      <c r="H15" s="24">
        <v>1150</v>
      </c>
      <c r="I15" s="24">
        <v>1253</v>
      </c>
      <c r="J15" s="24">
        <v>1012</v>
      </c>
      <c r="K15" s="24">
        <v>1305</v>
      </c>
      <c r="L15" s="29">
        <f t="shared" si="0"/>
        <v>200.86139499664949</v>
      </c>
      <c r="M15" s="29">
        <f t="shared" si="1"/>
        <v>16.009994818798781</v>
      </c>
      <c r="N15" s="23">
        <f t="shared" si="2"/>
        <v>1254.5999999999999</v>
      </c>
      <c r="O15" s="26">
        <f t="shared" si="3"/>
        <v>25092</v>
      </c>
      <c r="P15" s="30">
        <v>0.05</v>
      </c>
      <c r="Q15" s="23">
        <f t="shared" si="4"/>
        <v>2500</v>
      </c>
      <c r="R15" s="23">
        <v>50000</v>
      </c>
      <c r="S15" s="35">
        <f t="shared" si="5"/>
        <v>27592</v>
      </c>
    </row>
    <row r="16" spans="1:19" ht="45" customHeight="1">
      <c r="A16" s="33">
        <v>5</v>
      </c>
      <c r="B16" s="38" t="s">
        <v>36</v>
      </c>
      <c r="C16" s="42"/>
      <c r="D16" s="43"/>
      <c r="E16" s="37" t="s">
        <v>17</v>
      </c>
      <c r="F16" s="44">
        <v>2</v>
      </c>
      <c r="G16" s="24">
        <v>45738</v>
      </c>
      <c r="H16" s="24">
        <v>44180</v>
      </c>
      <c r="I16" s="24">
        <v>41158</v>
      </c>
      <c r="J16" s="24">
        <v>46580</v>
      </c>
      <c r="K16" s="24">
        <v>43554</v>
      </c>
      <c r="L16" s="29">
        <f t="shared" si="0"/>
        <v>2103.1229160465159</v>
      </c>
      <c r="M16" s="29">
        <f t="shared" si="1"/>
        <v>4.7536795715530848</v>
      </c>
      <c r="N16" s="23">
        <f t="shared" si="2"/>
        <v>44242</v>
      </c>
      <c r="O16" s="26">
        <f t="shared" si="3"/>
        <v>88484</v>
      </c>
      <c r="P16" s="30">
        <v>0.24</v>
      </c>
      <c r="Q16" s="23">
        <f t="shared" si="4"/>
        <v>12000</v>
      </c>
      <c r="R16" s="23">
        <v>50000</v>
      </c>
      <c r="S16" s="35">
        <f t="shared" si="5"/>
        <v>100484</v>
      </c>
    </row>
    <row r="17" spans="1:19" ht="45" customHeight="1">
      <c r="A17" s="33">
        <v>6</v>
      </c>
      <c r="B17" s="38" t="s">
        <v>37</v>
      </c>
      <c r="C17" s="42"/>
      <c r="D17" s="43"/>
      <c r="E17" s="37" t="s">
        <v>17</v>
      </c>
      <c r="F17" s="44">
        <v>2</v>
      </c>
      <c r="G17" s="24">
        <v>19559</v>
      </c>
      <c r="H17" s="24">
        <v>16400</v>
      </c>
      <c r="I17" s="24">
        <v>17990</v>
      </c>
      <c r="J17" s="24">
        <v>18000</v>
      </c>
      <c r="K17" s="24">
        <v>19500</v>
      </c>
      <c r="L17" s="29">
        <f t="shared" si="0"/>
        <v>1305.8197425372264</v>
      </c>
      <c r="M17" s="29">
        <f t="shared" si="1"/>
        <v>7.1396064611817867</v>
      </c>
      <c r="N17" s="23">
        <f t="shared" si="2"/>
        <v>18289.8</v>
      </c>
      <c r="O17" s="26">
        <f t="shared" si="3"/>
        <v>36579.599999999999</v>
      </c>
      <c r="P17" s="30">
        <v>8.4000000000000005E-2</v>
      </c>
      <c r="Q17" s="23">
        <f t="shared" si="4"/>
        <v>4200</v>
      </c>
      <c r="R17" s="23">
        <v>50000</v>
      </c>
      <c r="S17" s="35">
        <f t="shared" si="5"/>
        <v>40779.599999999999</v>
      </c>
    </row>
    <row r="18" spans="1:19" ht="45" customHeight="1">
      <c r="A18" s="37">
        <v>7</v>
      </c>
      <c r="B18" s="38" t="s">
        <v>38</v>
      </c>
      <c r="C18" s="39"/>
      <c r="D18" s="43"/>
      <c r="E18" s="37" t="s">
        <v>17</v>
      </c>
      <c r="F18" s="44">
        <v>4</v>
      </c>
      <c r="G18" s="24">
        <v>52500</v>
      </c>
      <c r="H18" s="24">
        <v>53720</v>
      </c>
      <c r="I18" s="24">
        <v>45480</v>
      </c>
      <c r="J18" s="24">
        <v>54460</v>
      </c>
      <c r="K18" s="24">
        <v>53000</v>
      </c>
      <c r="L18" s="29">
        <f t="shared" si="0"/>
        <v>3627.3020276784232</v>
      </c>
      <c r="M18" s="29">
        <f t="shared" si="1"/>
        <v>6.9981903605464257</v>
      </c>
      <c r="N18" s="23">
        <f t="shared" si="2"/>
        <v>51832</v>
      </c>
      <c r="O18" s="26">
        <f t="shared" si="3"/>
        <v>207328</v>
      </c>
      <c r="P18" s="30">
        <v>0.4</v>
      </c>
      <c r="Q18" s="23">
        <f t="shared" si="4"/>
        <v>20000</v>
      </c>
      <c r="R18" s="23">
        <v>50000</v>
      </c>
      <c r="S18" s="35">
        <f t="shared" si="5"/>
        <v>227328</v>
      </c>
    </row>
    <row r="19" spans="1:19" ht="45" customHeight="1">
      <c r="A19" s="37">
        <v>8</v>
      </c>
      <c r="B19" s="38" t="s">
        <v>39</v>
      </c>
      <c r="C19" s="42"/>
      <c r="D19" s="43"/>
      <c r="E19" s="37" t="s">
        <v>17</v>
      </c>
      <c r="F19" s="44">
        <v>4</v>
      </c>
      <c r="G19" s="24">
        <v>32699</v>
      </c>
      <c r="H19" s="24">
        <v>36960</v>
      </c>
      <c r="I19" s="24">
        <v>34890</v>
      </c>
      <c r="J19" s="24">
        <v>32700</v>
      </c>
      <c r="K19" s="24">
        <v>36569</v>
      </c>
      <c r="L19" s="29">
        <f t="shared" si="0"/>
        <v>2038.4207858045288</v>
      </c>
      <c r="M19" s="29">
        <f t="shared" si="1"/>
        <v>5.8636642517015751</v>
      </c>
      <c r="N19" s="23">
        <f t="shared" si="2"/>
        <v>34763.599999999999</v>
      </c>
      <c r="O19" s="26">
        <f t="shared" si="3"/>
        <v>139054.39999999999</v>
      </c>
      <c r="P19" s="45">
        <v>0.11799999999999999</v>
      </c>
      <c r="Q19" s="23">
        <f t="shared" si="4"/>
        <v>5900</v>
      </c>
      <c r="R19" s="23">
        <v>50000</v>
      </c>
      <c r="S19" s="35">
        <f t="shared" si="5"/>
        <v>144954.4</v>
      </c>
    </row>
    <row r="20" spans="1:19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N20" s="11" t="s">
        <v>13</v>
      </c>
      <c r="O20" s="32">
        <f>SUM(O12:O19)</f>
        <v>1033761.2</v>
      </c>
      <c r="P20" s="31">
        <f>SUM(P12:P19)</f>
        <v>2.1120000000000001</v>
      </c>
      <c r="Q20" s="23">
        <f>SUM(Q12:Q19)</f>
        <v>105600</v>
      </c>
      <c r="R20" s="25"/>
      <c r="S20" s="36">
        <f>SUM(S12:S19)</f>
        <v>1139361.2</v>
      </c>
    </row>
    <row r="21" spans="1:19" ht="15" customHeight="1">
      <c r="A21" s="52" t="s">
        <v>43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4"/>
    </row>
    <row r="22" spans="1:19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5" customHeight="1">
      <c r="A23" s="50" t="s">
        <v>40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>
      <c r="A24" s="49" t="s">
        <v>24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>
      <c r="A25" s="49" t="s">
        <v>25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ht="15.75" thickBot="1">
      <c r="A26" s="1"/>
      <c r="B26" s="1"/>
      <c r="C26" s="1"/>
      <c r="D26" s="1"/>
      <c r="E26" s="1"/>
      <c r="F26" s="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9" ht="13.5" customHeight="1" thickBot="1">
      <c r="A27" s="63" t="s">
        <v>14</v>
      </c>
      <c r="B27" s="64"/>
      <c r="C27" s="64"/>
      <c r="D27" s="64"/>
      <c r="E27" s="1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9">
      <c r="A28" s="61"/>
      <c r="B28" s="62"/>
      <c r="C28" s="62"/>
      <c r="D28" s="62"/>
      <c r="E28" s="14"/>
      <c r="F28" s="1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9" ht="15.75" customHeight="1" thickBot="1">
      <c r="A29" s="59" t="s">
        <v>15</v>
      </c>
      <c r="B29" s="60"/>
      <c r="C29" s="60"/>
      <c r="D29" s="60"/>
      <c r="E29" s="16"/>
      <c r="F29" s="1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9">
      <c r="A30" s="57" t="s">
        <v>26</v>
      </c>
      <c r="B30" s="58"/>
      <c r="C30" s="58"/>
      <c r="D30" s="58"/>
      <c r="E30" s="17"/>
      <c r="F30" s="1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9" ht="16.5" customHeight="1" thickBot="1">
      <c r="A31" s="55" t="s">
        <v>16</v>
      </c>
      <c r="B31" s="56"/>
      <c r="C31" s="56"/>
      <c r="D31" s="56"/>
      <c r="E31" s="18"/>
      <c r="F31" s="19"/>
      <c r="G31" s="20"/>
      <c r="H31" s="20"/>
      <c r="I31" s="20"/>
      <c r="J31" s="20"/>
      <c r="K31" s="20"/>
      <c r="L31" s="3"/>
      <c r="M31" s="3"/>
      <c r="N31" s="3"/>
      <c r="O31" s="3"/>
      <c r="P31" s="3"/>
      <c r="Q31" s="3"/>
      <c r="R31" s="3"/>
    </row>
    <row r="32" spans="1:19" ht="15.75">
      <c r="A32" s="21"/>
      <c r="B32" s="21"/>
      <c r="C32" s="21"/>
      <c r="D32" s="21"/>
      <c r="E32" s="21"/>
      <c r="F32" s="19"/>
      <c r="G32" s="20"/>
      <c r="H32" s="20"/>
      <c r="I32" s="20"/>
      <c r="J32" s="20"/>
      <c r="K32" s="20"/>
      <c r="L32" s="3"/>
      <c r="M32" s="3"/>
      <c r="N32" s="3"/>
      <c r="O32" s="3"/>
      <c r="P32" s="3"/>
      <c r="Q32" s="3"/>
      <c r="R32" s="3"/>
    </row>
    <row r="33" spans="1:1" ht="15.75">
      <c r="A33" s="22" t="s">
        <v>0</v>
      </c>
    </row>
  </sheetData>
  <mergeCells count="24">
    <mergeCell ref="A9:S9"/>
    <mergeCell ref="A10:A11"/>
    <mergeCell ref="B10:C11"/>
    <mergeCell ref="D10:D11"/>
    <mergeCell ref="E10:E11"/>
    <mergeCell ref="F10:F11"/>
    <mergeCell ref="N10:N11"/>
    <mergeCell ref="A8:S8"/>
    <mergeCell ref="A3:S3"/>
    <mergeCell ref="A6:B6"/>
    <mergeCell ref="C6:S6"/>
    <mergeCell ref="A7:B7"/>
    <mergeCell ref="C7:S7"/>
    <mergeCell ref="A31:D31"/>
    <mergeCell ref="A30:D30"/>
    <mergeCell ref="A29:D29"/>
    <mergeCell ref="A28:D28"/>
    <mergeCell ref="A27:D27"/>
    <mergeCell ref="A20:L20"/>
    <mergeCell ref="A25:S25"/>
    <mergeCell ref="A24:S24"/>
    <mergeCell ref="A23:S23"/>
    <mergeCell ref="A22:S22"/>
    <mergeCell ref="A21:S21"/>
  </mergeCells>
  <pageMargins left="0.39370078740157483" right="0.39370078740157483" top="0.39370078740157483" bottom="0.39370078740157483" header="0" footer="0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2026-04-24T07:25:44Z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