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6500" yWindow="1395" windowWidth="20730" windowHeight="11760"/>
  </bookViews>
  <sheets>
    <sheet name="Лист1" sheetId="1" r:id="rId1"/>
  </sheets>
  <calcPr calcId="125725" calcOnSave="0" concurrent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G34" i="1"/>
  <c r="AG12"/>
  <c r="AE12"/>
  <c r="AD12"/>
  <c r="AD18"/>
  <c r="AE18"/>
  <c r="AG18"/>
  <c r="AD22"/>
  <c r="AE22"/>
  <c r="AG22"/>
  <c r="AD26"/>
  <c r="AE26"/>
  <c r="AG26"/>
  <c r="AD29"/>
  <c r="AE29"/>
  <c r="AG29"/>
  <c r="AD14"/>
  <c r="AE14"/>
  <c r="AG14"/>
  <c r="AD15"/>
  <c r="AE15"/>
  <c r="AG15"/>
  <c r="AD16"/>
  <c r="AE16"/>
  <c r="AG16"/>
  <c r="AD17"/>
  <c r="AE17"/>
  <c r="AG17"/>
  <c r="AD19"/>
  <c r="AE19"/>
  <c r="AG19"/>
  <c r="AD20"/>
  <c r="AE20"/>
  <c r="AG20"/>
  <c r="AD21"/>
  <c r="AE21"/>
  <c r="AG21"/>
  <c r="AD13"/>
  <c r="AE13"/>
  <c r="AG13"/>
  <c r="AD23"/>
  <c r="AE23"/>
  <c r="AG23"/>
  <c r="AD24"/>
  <c r="AE24"/>
  <c r="AG24"/>
  <c r="AD25"/>
  <c r="AE25"/>
  <c r="AG25"/>
  <c r="AD27"/>
  <c r="AE27"/>
  <c r="AG27"/>
  <c r="AD28"/>
  <c r="AE28"/>
  <c r="AG28"/>
  <c r="AD30"/>
  <c r="AE30"/>
  <c r="AG30"/>
  <c r="AD31"/>
  <c r="AE31"/>
  <c r="AG31"/>
  <c r="AD32"/>
  <c r="AE32"/>
  <c r="AG32"/>
  <c r="AD33"/>
  <c r="AE33"/>
  <c r="AG33"/>
</calcChain>
</file>

<file path=xl/sharedStrings.xml><?xml version="1.0" encoding="utf-8"?>
<sst xmlns="http://schemas.openxmlformats.org/spreadsheetml/2006/main" count="586" uniqueCount="141">
  <si>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</si>
  <si>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</si>
  <si>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</si>
  <si>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</si>
  <si>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</si>
  <si>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</si>
  <si>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</si>
  <si>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</si>
  <si>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</si>
  <si>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</si>
  <si>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</si>
  <si>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</si>
  <si>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</si>
  <si>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</si>
  <si>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</si>
  <si>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</si>
  <si>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</si>
  <si>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</si>
  <si>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</si>
  <si>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</si>
  <si>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</si>
  <si>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</si>
  <si>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</si>
  <si>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</si>
  <si>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</si>
  <si>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</si>
  <si>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</si>
  <si>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</si>
  <si>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</si>
  <si>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</si>
  <si>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</si>
  <si>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</si>
  <si>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</si>
  <si>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</si>
  <si>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</si>
  <si>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</si>
  <si>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</si>
  <si>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</si>
  <si>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</si>
  <si>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</si>
  <si>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</si>
  <si>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</si>
  <si>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</si>
  <si>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</si>
  <si>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</si>
  <si>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</si>
  <si>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</si>
  <si>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</si>
  <si>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</si>
  <si>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</si>
  <si>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</si>
  <si>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</si>
  <si>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Краска ПФ-115</t>
  </si>
  <si>
    <t>кг</t>
  </si>
  <si>
    <t xml:space="preserve">135,00 </t>
  </si>
  <si>
    <t>145,18 (13%*, 2.78%**)
Контракт в ЕИС №3523500887125000018</t>
  </si>
  <si>
    <t>120,85 (13%*)
Контракт в ЕИС №2784331271125000024</t>
  </si>
  <si>
    <t>20.30.12.120</t>
  </si>
  <si>
    <t>2</t>
  </si>
  <si>
    <t>232,13 (4.24%**)
Контракт в ЕИС №1462902680425000023</t>
  </si>
  <si>
    <t>193,67 (13%*)
Контракт в ЕИС №2781019104225001206</t>
  </si>
  <si>
    <t>3</t>
  </si>
  <si>
    <t>194,65 (17%*, 2.38%**)
Контракт в ЕИС №2525701803025000021</t>
  </si>
  <si>
    <t>4</t>
  </si>
  <si>
    <t>250,00 (13%*)
Контракт в ЕИС №1246505392225000126</t>
  </si>
  <si>
    <t>190,00 
Контракт в ЕИС №1246505600025000072</t>
  </si>
  <si>
    <t>5</t>
  </si>
  <si>
    <t xml:space="preserve">160,00 </t>
  </si>
  <si>
    <t>240,61 
Контракт в ЕИС №1246505392225000126</t>
  </si>
  <si>
    <t>148,66 (13%*, 2.78%**)
Контракт в ЕИС №3523500887125000018</t>
  </si>
  <si>
    <t>6</t>
  </si>
  <si>
    <t>260,62 
Контракт в ЕИС №1673000920825000046</t>
  </si>
  <si>
    <t>7</t>
  </si>
  <si>
    <t>141,25 (13%*)
Контракт в ЕИС №3523500887125000018</t>
  </si>
  <si>
    <t>154,08 (13%*)
Контракт в ЕИС №1432200114025000060</t>
  </si>
  <si>
    <t>8</t>
  </si>
  <si>
    <t>159,50 (13%*)
Контракт в ЕИС №2784331271125000024</t>
  </si>
  <si>
    <t>193,68 (13%*)
Контракт в ЕИС №2781019104225001206</t>
  </si>
  <si>
    <t>9</t>
  </si>
  <si>
    <t>10</t>
  </si>
  <si>
    <t>Краска</t>
  </si>
  <si>
    <t>236,39 (13%*, 3.43%**)
Контракт в ЕИС №3402802813025000024</t>
  </si>
  <si>
    <t>л (дм³)</t>
  </si>
  <si>
    <t>Праймер Технониколь №1</t>
  </si>
  <si>
    <t xml:space="preserve">105,00 </t>
  </si>
  <si>
    <t>164,87 (13%*, 2.78%**)
Контракт в ЕИС №1340301557325000011</t>
  </si>
  <si>
    <t>181,91 (13%*)
Контракт в ЕИС №2745314866425000324</t>
  </si>
  <si>
    <t>19.20.42.123</t>
  </si>
  <si>
    <t>Огнебиозащита Gооdhim 1G DRY</t>
  </si>
  <si>
    <t>451,49 (2.38%**)
Контракт в ЕИС №3143302033725000046</t>
  </si>
  <si>
    <t>344,95 (17%*)
Контракт в ЕИС №1622902947325000080</t>
  </si>
  <si>
    <t>280,83 (13%*, 2.78%**)
Контракт в ЕИС №3272116060725000011</t>
  </si>
  <si>
    <t>23.20.13.120</t>
  </si>
  <si>
    <t>Пропитка глубокого проникновения для бетона</t>
  </si>
  <si>
    <t>158,36 (13%*, 2.78%**)
Контракт в ЕИС №1110202499725000013</t>
  </si>
  <si>
    <t>115,05 (13%*, 4.24%**)
Контракт в ЕИС №1143100184325000011</t>
  </si>
  <si>
    <t>194,79 (13%*)
Контракт в ЕИС №2220901113525000069</t>
  </si>
  <si>
    <t>20.30.11.130</t>
  </si>
  <si>
    <t>шт</t>
  </si>
  <si>
    <t>Растворитель</t>
  </si>
  <si>
    <t xml:space="preserve">125,00 </t>
  </si>
  <si>
    <t>128,93 (13%*)
Контракт в ЕИС №1550104833025000112</t>
  </si>
  <si>
    <t>191,83 (13%*, 2.78%**)
Контракт в ЕИС №3504200962125000279</t>
  </si>
  <si>
    <t>20.30.22.220</t>
  </si>
  <si>
    <t>Уайт - спирит</t>
  </si>
  <si>
    <t>170,02 (13%*)
Контракт в ЕИС №2613600555025000129</t>
  </si>
  <si>
    <t>185,83 (13%*, 2.78%**)
Контракт в ЕИС №3742800286225000021</t>
  </si>
  <si>
    <t>19.20.23.110</t>
  </si>
  <si>
    <t>Валик для покраски в сборе</t>
  </si>
  <si>
    <t>382,42 (13%*, 1.95%**)
Контракт в ЕИС №3440113934225000085</t>
  </si>
  <si>
    <t>338,94 (13%*, 3.43%**)
Контракт в ЕИС №1602200591025000030</t>
  </si>
  <si>
    <t>313,33 (13%*, 2.78%**)
Контракт в ЕИС №1551400176325000031</t>
  </si>
  <si>
    <t>32.91.19.120</t>
  </si>
  <si>
    <t>Кисть для покраски</t>
  </si>
  <si>
    <t>266,18 (13%*)
Контракт в ЕИС №2054101900925000087</t>
  </si>
  <si>
    <t>265,20 (17%*)
Контракт в ЕИС №3110400754925000019</t>
  </si>
  <si>
    <t>285,09 (13%*)
Контракт в ЕИС №2230910215325000626</t>
  </si>
  <si>
    <t>Кисть флейцевая в ассортименте</t>
  </si>
  <si>
    <t>258,91 (13%*)
Контракт в ЕИС №2220901113525000067</t>
  </si>
  <si>
    <t>293,08 (13%*)
Контракт в ЕИС №1190102144925000048</t>
  </si>
  <si>
    <t>Валик</t>
  </si>
  <si>
    <t>163,27 (13%*, 2.78%**)
Контракт в ЕИС №2550405559025000053</t>
  </si>
  <si>
    <t>168,07 (17%*, 3.43%**)
Контракт в ЕИС №2272500647625000232</t>
  </si>
  <si>
    <t>187,09 (13%*, 2.78%**)
Контракт в ЕИС №2540514697725000083</t>
  </si>
  <si>
    <t>Поставщик 1</t>
  </si>
  <si>
    <t>Поставщик 2</t>
  </si>
  <si>
    <t>Поставщик 3</t>
  </si>
  <si>
    <t>Дата подготовки обоснования НМЦК:26.01.2026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</si>
  <si>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</si>
  <si>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</si>
  <si>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</si>
  <si>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</si>
  <si>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</si>
  <si>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</si>
  <si>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</si>
  <si>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Средняя стоимость закупки продукции с НДС</t>
  </si>
  <si>
    <t>Средняя стоимость доставки Заказчика 1 т продукции с НДС</t>
  </si>
  <si>
    <t>Стоимость доставки с НДС</t>
  </si>
  <si>
    <t>на поставку лакокрасочных материалов на 2026</t>
  </si>
  <si>
    <t xml:space="preserve">Краска ПФ-115 </t>
  </si>
  <si>
    <t>На основании проведенного анализа рынка и расчетов, НМЦК составляет: 352 253  рублей.</t>
  </si>
</sst>
</file>

<file path=xl/styles.xml><?xml version="1.0" encoding="utf-8"?>
<styleSheet xmlns="http://schemas.openxmlformats.org/spreadsheetml/2006/main">
  <numFmts count="3">
    <numFmt numFmtId="42" formatCode="_-* #,##0\ &quot;₽&quot;_-;\-* #,##0\ &quot;₽&quot;_-;_-* &quot;-&quot;\ &quot;₽&quot;_-;_-@_-"/>
    <numFmt numFmtId="164" formatCode="#,##0.00#########"/>
    <numFmt numFmtId="165" formatCode="_-* #,##0.00\ [$₽-419]_-;\-* #,##0.00\ [$₽-419]_-;_-* &quot;-&quot;??\ [$₽-419]_-;_-@_-"/>
  </numFmts>
  <fonts count="68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10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" fontId="66" fillId="2" borderId="5" xfId="0" applyNumberFormat="1" applyFont="1" applyFill="1" applyBorder="1" applyAlignment="1">
      <alignment horizontal="center" vertical="center" wrapText="1"/>
    </xf>
    <xf numFmtId="2" fontId="66" fillId="2" borderId="15" xfId="0" applyNumberFormat="1" applyFont="1" applyFill="1" applyBorder="1" applyAlignment="1">
      <alignment horizontal="center" vertical="center" wrapText="1"/>
    </xf>
    <xf numFmtId="165" fontId="67" fillId="2" borderId="15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42" fontId="5" fillId="0" borderId="15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32</xdr:col>
      <xdr:colOff>190501</xdr:colOff>
      <xdr:row>9</xdr:row>
      <xdr:rowOff>1011010</xdr:rowOff>
    </xdr:from>
    <xdr:to>
      <xdr:col>32</xdr:col>
      <xdr:colOff>816429</xdr:colOff>
      <xdr:row>10</xdr:row>
      <xdr:rowOff>557892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51287" y="5229224"/>
          <a:ext cx="625928" cy="5810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akupki.gov.ru/epz/contract/contractCard/common-info.html?reestrNumber=3523500887125000018" TargetMode="External"/><Relationship Id="rId18" Type="http://schemas.openxmlformats.org/officeDocument/2006/relationships/hyperlink" Target="http://zakupki.gov.ru/epz/contract/contractCard/common-info.html?reestrNumber=1432200114025000060" TargetMode="External"/><Relationship Id="rId26" Type="http://schemas.openxmlformats.org/officeDocument/2006/relationships/hyperlink" Target="http://zakupki.gov.ru/epz/contract/contractCard/common-info.html?reestrNumber=1110202499725000013" TargetMode="External"/><Relationship Id="rId39" Type="http://schemas.openxmlformats.org/officeDocument/2006/relationships/hyperlink" Target="http://zakupki.gov.ru/epz/contract/contractCard/common-info.html?reestrNumber=2054101900925000087" TargetMode="External"/><Relationship Id="rId3" Type="http://schemas.openxmlformats.org/officeDocument/2006/relationships/hyperlink" Target="http://zakupki.gov.ru/epz/contract/contractCard/common-info.html?reestrNumber=1462902680425000023" TargetMode="External"/><Relationship Id="rId21" Type="http://schemas.openxmlformats.org/officeDocument/2006/relationships/hyperlink" Target="http://zakupki.gov.ru/epz/contract/contractCard/common-info.html?reestrNumber=1340301557325000011" TargetMode="External"/><Relationship Id="rId34" Type="http://schemas.openxmlformats.org/officeDocument/2006/relationships/hyperlink" Target="http://zakupki.gov.ru/epz/contract/contractCard/common-info.html?reestrNumber=1602200591025000030" TargetMode="External"/><Relationship Id="rId42" Type="http://schemas.openxmlformats.org/officeDocument/2006/relationships/hyperlink" Target="http://zakupki.gov.ru/epz/contract/contractCard/common-info.html?reestrNumber=2054101900925000087" TargetMode="External"/><Relationship Id="rId47" Type="http://schemas.openxmlformats.org/officeDocument/2006/relationships/hyperlink" Target="http://zakupki.gov.ru/epz/contract/contractCard/common-info.html?reestrNumber=3110400754925000019" TargetMode="External"/><Relationship Id="rId50" Type="http://schemas.openxmlformats.org/officeDocument/2006/relationships/hyperlink" Target="http://zakupki.gov.ru/epz/contract/contractCard/common-info.html?reestrNumber=2540514697725000083" TargetMode="External"/><Relationship Id="rId7" Type="http://schemas.openxmlformats.org/officeDocument/2006/relationships/hyperlink" Target="http://zakupki.gov.ru/epz/contract/contractCard/common-info.html?reestrNumber=1246505392225000126" TargetMode="External"/><Relationship Id="rId12" Type="http://schemas.openxmlformats.org/officeDocument/2006/relationships/hyperlink" Target="http://zakupki.gov.ru/epz/contract/contractCard/common-info.html?reestrNumber=1462902680425000023" TargetMode="External"/><Relationship Id="rId17" Type="http://schemas.openxmlformats.org/officeDocument/2006/relationships/hyperlink" Target="http://zakupki.gov.ru/epz/contract/contractCard/common-info.html?reestrNumber=3523500887125000018" TargetMode="External"/><Relationship Id="rId25" Type="http://schemas.openxmlformats.org/officeDocument/2006/relationships/hyperlink" Target="http://zakupki.gov.ru/epz/contract/contractCard/common-info.html?reestrNumber=3272116060725000011" TargetMode="External"/><Relationship Id="rId33" Type="http://schemas.openxmlformats.org/officeDocument/2006/relationships/hyperlink" Target="http://zakupki.gov.ru/epz/contract/contractCard/common-info.html?reestrNumber=3440113934225000085" TargetMode="External"/><Relationship Id="rId38" Type="http://schemas.openxmlformats.org/officeDocument/2006/relationships/hyperlink" Target="http://zakupki.gov.ru/epz/contract/contractCard/common-info.html?reestrNumber=3440113934225000085" TargetMode="External"/><Relationship Id="rId46" Type="http://schemas.openxmlformats.org/officeDocument/2006/relationships/hyperlink" Target="http://zakupki.gov.ru/epz/contract/contractCard/common-info.html?reestrNumber=1190102144925000048" TargetMode="External"/><Relationship Id="rId2" Type="http://schemas.openxmlformats.org/officeDocument/2006/relationships/hyperlink" Target="http://zakupki.gov.ru/epz/contract/contractCard/common-info.html?reestrNumber=2784331271125000024" TargetMode="External"/><Relationship Id="rId16" Type="http://schemas.openxmlformats.org/officeDocument/2006/relationships/hyperlink" Target="http://zakupki.gov.ru/epz/contract/contractCard/common-info.html?reestrNumber=2781019104225001206" TargetMode="External"/><Relationship Id="rId20" Type="http://schemas.openxmlformats.org/officeDocument/2006/relationships/hyperlink" Target="http://zakupki.gov.ru/epz/contract/contractCard/common-info.html?reestrNumber=1673000920825000046" TargetMode="External"/><Relationship Id="rId29" Type="http://schemas.openxmlformats.org/officeDocument/2006/relationships/hyperlink" Target="http://zakupki.gov.ru/epz/contract/contractCard/common-info.html?reestrNumber=1550104833025000112" TargetMode="External"/><Relationship Id="rId41" Type="http://schemas.openxmlformats.org/officeDocument/2006/relationships/hyperlink" Target="http://zakupki.gov.ru/epz/contract/contractCard/common-info.html?reestrNumber=2230910215325000626" TargetMode="External"/><Relationship Id="rId1" Type="http://schemas.openxmlformats.org/officeDocument/2006/relationships/hyperlink" Target="http://zakupki.gov.ru/epz/contract/contractCard/common-info.html?reestrNumber=3523500887125000018" TargetMode="External"/><Relationship Id="rId6" Type="http://schemas.openxmlformats.org/officeDocument/2006/relationships/hyperlink" Target="http://zakupki.gov.ru/epz/contract/contractCard/common-info.html?reestrNumber=1462902680425000023" TargetMode="External"/><Relationship Id="rId11" Type="http://schemas.openxmlformats.org/officeDocument/2006/relationships/hyperlink" Target="http://zakupki.gov.ru/epz/contract/contractCard/common-info.html?reestrNumber=1673000920825000046" TargetMode="External"/><Relationship Id="rId24" Type="http://schemas.openxmlformats.org/officeDocument/2006/relationships/hyperlink" Target="http://zakupki.gov.ru/epz/contract/contractCard/common-info.html?reestrNumber=1622902947325000080" TargetMode="External"/><Relationship Id="rId32" Type="http://schemas.openxmlformats.org/officeDocument/2006/relationships/hyperlink" Target="http://zakupki.gov.ru/epz/contract/contractCard/common-info.html?reestrNumber=3742800286225000021" TargetMode="External"/><Relationship Id="rId37" Type="http://schemas.openxmlformats.org/officeDocument/2006/relationships/hyperlink" Target="http://zakupki.gov.ru/epz/contract/contractCard/common-info.html?reestrNumber=1551400176325000031" TargetMode="External"/><Relationship Id="rId40" Type="http://schemas.openxmlformats.org/officeDocument/2006/relationships/hyperlink" Target="http://zakupki.gov.ru/epz/contract/contractCard/common-info.html?reestrNumber=3110400754925000019" TargetMode="External"/><Relationship Id="rId45" Type="http://schemas.openxmlformats.org/officeDocument/2006/relationships/hyperlink" Target="http://zakupki.gov.ru/epz/contract/contractCard/common-info.html?reestrNumber=2220901113525000067" TargetMode="External"/><Relationship Id="rId5" Type="http://schemas.openxmlformats.org/officeDocument/2006/relationships/hyperlink" Target="http://zakupki.gov.ru/epz/contract/contractCard/common-info.html?reestrNumber=2525701803025000021" TargetMode="External"/><Relationship Id="rId15" Type="http://schemas.openxmlformats.org/officeDocument/2006/relationships/hyperlink" Target="http://zakupki.gov.ru/epz/contract/contractCard/common-info.html?reestrNumber=2784331271125000024" TargetMode="External"/><Relationship Id="rId23" Type="http://schemas.openxmlformats.org/officeDocument/2006/relationships/hyperlink" Target="http://zakupki.gov.ru/epz/contract/contractCard/common-info.html?reestrNumber=3143302033725000046" TargetMode="External"/><Relationship Id="rId28" Type="http://schemas.openxmlformats.org/officeDocument/2006/relationships/hyperlink" Target="http://zakupki.gov.ru/epz/contract/contractCard/common-info.html?reestrNumber=2220901113525000069" TargetMode="External"/><Relationship Id="rId36" Type="http://schemas.openxmlformats.org/officeDocument/2006/relationships/hyperlink" Target="http://zakupki.gov.ru/epz/contract/contractCard/common-info.html?reestrNumber=1602200591025000030" TargetMode="External"/><Relationship Id="rId49" Type="http://schemas.openxmlformats.org/officeDocument/2006/relationships/hyperlink" Target="http://zakupki.gov.ru/epz/contract/contractCard/common-info.html?reestrNumber=2272500647625000232" TargetMode="External"/><Relationship Id="rId10" Type="http://schemas.openxmlformats.org/officeDocument/2006/relationships/hyperlink" Target="http://zakupki.gov.ru/epz/contract/contractCard/common-info.html?reestrNumber=3523500887125000018" TargetMode="External"/><Relationship Id="rId19" Type="http://schemas.openxmlformats.org/officeDocument/2006/relationships/hyperlink" Target="http://zakupki.gov.ru/epz/contract/contractCard/common-info.html?reestrNumber=3402802813025000024" TargetMode="External"/><Relationship Id="rId31" Type="http://schemas.openxmlformats.org/officeDocument/2006/relationships/hyperlink" Target="http://zakupki.gov.ru/epz/contract/contractCard/common-info.html?reestrNumber=2613600555025000129" TargetMode="External"/><Relationship Id="rId44" Type="http://schemas.openxmlformats.org/officeDocument/2006/relationships/hyperlink" Target="http://zakupki.gov.ru/epz/contract/contractCard/common-info.html?reestrNumber=3110400754925000019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zakupki.gov.ru/epz/contract/contractCard/common-info.html?reestrNumber=2781019104225001206" TargetMode="External"/><Relationship Id="rId9" Type="http://schemas.openxmlformats.org/officeDocument/2006/relationships/hyperlink" Target="http://zakupki.gov.ru/epz/contract/contractCard/common-info.html?reestrNumber=1246505392225000126" TargetMode="External"/><Relationship Id="rId14" Type="http://schemas.openxmlformats.org/officeDocument/2006/relationships/hyperlink" Target="http://zakupki.gov.ru/epz/contract/contractCard/common-info.html?reestrNumber=1432200114025000060" TargetMode="External"/><Relationship Id="rId22" Type="http://schemas.openxmlformats.org/officeDocument/2006/relationships/hyperlink" Target="http://zakupki.gov.ru/epz/contract/contractCard/common-info.html?reestrNumber=2745314866425000324" TargetMode="External"/><Relationship Id="rId27" Type="http://schemas.openxmlformats.org/officeDocument/2006/relationships/hyperlink" Target="http://zakupki.gov.ru/epz/contract/contractCard/common-info.html?reestrNumber=1143100184325000011" TargetMode="External"/><Relationship Id="rId30" Type="http://schemas.openxmlformats.org/officeDocument/2006/relationships/hyperlink" Target="http://zakupki.gov.ru/epz/contract/contractCard/common-info.html?reestrNumber=3504200962125000279" TargetMode="External"/><Relationship Id="rId35" Type="http://schemas.openxmlformats.org/officeDocument/2006/relationships/hyperlink" Target="http://zakupki.gov.ru/epz/contract/contractCard/common-info.html?reestrNumber=1551400176325000031" TargetMode="External"/><Relationship Id="rId43" Type="http://schemas.openxmlformats.org/officeDocument/2006/relationships/hyperlink" Target="http://zakupki.gov.ru/epz/contract/contractCard/common-info.html?reestrNumber=2230910215325000626" TargetMode="External"/><Relationship Id="rId48" Type="http://schemas.openxmlformats.org/officeDocument/2006/relationships/hyperlink" Target="http://zakupki.gov.ru/epz/contract/contractCard/common-info.html?reestrNumber=2550405559025000053" TargetMode="External"/><Relationship Id="rId8" Type="http://schemas.openxmlformats.org/officeDocument/2006/relationships/hyperlink" Target="http://zakupki.gov.ru/epz/contract/contractCard/common-info.html?reestrNumber=1246505600025000072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I48"/>
  <sheetViews>
    <sheetView tabSelected="1" view="pageBreakPreview" topLeftCell="A30" zoomScale="70" zoomScaleNormal="100" zoomScaleSheetLayoutView="70" workbookViewId="0">
      <selection activeCell="A38" sqref="A38:AG38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10.71093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33" width="15.140625" style="12" customWidth="1"/>
    <col min="34" max="34" width="18.42578125" style="3" customWidth="1"/>
    <col min="35" max="1028" width="9.140625" style="3" customWidth="1"/>
    <col min="1029" max="16384" width="9" style="3"/>
  </cols>
  <sheetData>
    <row r="1" spans="1:35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5" ht="36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</row>
    <row r="4" spans="1:35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  <c r="AD5" s="4"/>
      <c r="AE5" s="4"/>
      <c r="AF5" s="4"/>
      <c r="AG5" s="4"/>
    </row>
    <row r="6" spans="1:35" ht="24.75" customHeight="1">
      <c r="A6" s="81" t="s">
        <v>2</v>
      </c>
      <c r="B6" s="81"/>
      <c r="C6" s="89" t="s">
        <v>130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90"/>
      <c r="AE6" s="90"/>
      <c r="AF6" s="90"/>
      <c r="AG6" s="90"/>
    </row>
    <row r="7" spans="1:35" ht="42" customHeight="1">
      <c r="A7" s="81" t="s">
        <v>128</v>
      </c>
      <c r="B7" s="81"/>
      <c r="C7" s="89" t="s">
        <v>129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90"/>
      <c r="AE7" s="90"/>
      <c r="AF7" s="90"/>
      <c r="AG7" s="90"/>
    </row>
    <row r="8" spans="1:35" ht="43.5" customHeight="1">
      <c r="A8" s="85" t="s">
        <v>138</v>
      </c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</row>
    <row r="9" spans="1:35" ht="125.25" customHeight="1">
      <c r="A9" s="82" t="s">
        <v>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3"/>
      <c r="AE9" s="83"/>
      <c r="AF9" s="83"/>
      <c r="AG9" s="83"/>
    </row>
    <row r="10" spans="1:35" ht="81" customHeight="1">
      <c r="A10" s="81" t="s">
        <v>4</v>
      </c>
      <c r="B10" s="81" t="s">
        <v>5</v>
      </c>
      <c r="C10" s="81"/>
      <c r="D10" s="84" t="s">
        <v>6</v>
      </c>
      <c r="E10" s="81" t="s">
        <v>7</v>
      </c>
      <c r="F10" s="84" t="s">
        <v>8</v>
      </c>
      <c r="G10" s="6" t="s">
        <v>124</v>
      </c>
      <c r="H10" s="6" t="s">
        <v>125</v>
      </c>
      <c r="I10" s="6" t="s">
        <v>126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84" t="s">
        <v>131</v>
      </c>
      <c r="AD10" s="78" t="s">
        <v>135</v>
      </c>
      <c r="AE10" s="78" t="s">
        <v>136</v>
      </c>
      <c r="AF10" s="78" t="s">
        <v>137</v>
      </c>
      <c r="AG10" s="8" t="s">
        <v>28</v>
      </c>
    </row>
    <row r="11" spans="1:35" ht="45" customHeight="1">
      <c r="A11" s="81"/>
      <c r="B11" s="81"/>
      <c r="C11" s="81"/>
      <c r="D11" s="84"/>
      <c r="E11" s="81"/>
      <c r="F11" s="84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84"/>
      <c r="AD11" s="79"/>
      <c r="AE11" s="79"/>
      <c r="AF11" s="79"/>
      <c r="AG11" s="79"/>
    </row>
    <row r="12" spans="1:35" ht="52.5" customHeight="1">
      <c r="A12" s="10" t="s">
        <v>51</v>
      </c>
      <c r="B12" s="81" t="s">
        <v>52</v>
      </c>
      <c r="C12" s="81"/>
      <c r="D12" s="7" t="s">
        <v>57</v>
      </c>
      <c r="E12" s="10" t="s">
        <v>53</v>
      </c>
      <c r="F12" s="11">
        <v>25</v>
      </c>
      <c r="G12" s="6" t="s">
        <v>54</v>
      </c>
      <c r="H12" s="23" t="s">
        <v>55</v>
      </c>
      <c r="I12" s="24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12.22</v>
      </c>
      <c r="AB12" s="6">
        <v>9.14</v>
      </c>
      <c r="AC12" s="6">
        <v>133.68</v>
      </c>
      <c r="AD12" s="76">
        <f>F12*AC12</f>
        <v>3342</v>
      </c>
      <c r="AE12" s="76">
        <f>F12*AF12/1000</f>
        <v>1250</v>
      </c>
      <c r="AF12" s="80">
        <v>50000</v>
      </c>
      <c r="AG12" s="76">
        <f>AD12+AE12</f>
        <v>4592</v>
      </c>
      <c r="AH12" s="12"/>
      <c r="AI12" s="12"/>
    </row>
    <row r="13" spans="1:35" ht="52.5" customHeight="1">
      <c r="A13" s="10" t="s">
        <v>58</v>
      </c>
      <c r="B13" s="81" t="s">
        <v>139</v>
      </c>
      <c r="C13" s="81"/>
      <c r="D13" s="7" t="s">
        <v>57</v>
      </c>
      <c r="E13" s="10" t="s">
        <v>53</v>
      </c>
      <c r="F13" s="11">
        <v>100</v>
      </c>
      <c r="G13" s="6" t="s">
        <v>54</v>
      </c>
      <c r="H13" s="25" t="s">
        <v>59</v>
      </c>
      <c r="I13" s="26" t="s">
        <v>60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48.91</v>
      </c>
      <c r="AB13" s="6">
        <v>26.17</v>
      </c>
      <c r="AC13" s="6">
        <v>186.93</v>
      </c>
      <c r="AD13" s="76">
        <f>F13*AC13</f>
        <v>18693</v>
      </c>
      <c r="AE13" s="76">
        <f>F13*AF13/1000</f>
        <v>5000</v>
      </c>
      <c r="AF13" s="80">
        <v>50000</v>
      </c>
      <c r="AG13" s="76">
        <f>AD13+AE13</f>
        <v>23693</v>
      </c>
      <c r="AH13" s="12"/>
      <c r="AI13" s="12"/>
    </row>
    <row r="14" spans="1:35" ht="52.5" customHeight="1">
      <c r="A14" s="10" t="s">
        <v>61</v>
      </c>
      <c r="B14" s="81" t="s">
        <v>52</v>
      </c>
      <c r="C14" s="81"/>
      <c r="D14" s="7" t="s">
        <v>57</v>
      </c>
      <c r="E14" s="10" t="s">
        <v>53</v>
      </c>
      <c r="F14" s="11">
        <v>150</v>
      </c>
      <c r="G14" s="6" t="s">
        <v>54</v>
      </c>
      <c r="H14" s="27" t="s">
        <v>62</v>
      </c>
      <c r="I14" s="28" t="s">
        <v>59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48.98</v>
      </c>
      <c r="AB14" s="6">
        <v>26.16</v>
      </c>
      <c r="AC14" s="6">
        <v>187.26</v>
      </c>
      <c r="AD14" s="76">
        <f t="shared" ref="AD14:AD33" si="0">F14*AC14</f>
        <v>28089</v>
      </c>
      <c r="AE14" s="76">
        <f>F14*AF14/1000</f>
        <v>7500</v>
      </c>
      <c r="AF14" s="80">
        <v>50000</v>
      </c>
      <c r="AG14" s="76">
        <f>AD14+AE14</f>
        <v>35589</v>
      </c>
      <c r="AH14" s="12"/>
      <c r="AI14" s="12"/>
    </row>
    <row r="15" spans="1:35" ht="52.5" customHeight="1">
      <c r="A15" s="10" t="s">
        <v>63</v>
      </c>
      <c r="B15" s="81" t="s">
        <v>52</v>
      </c>
      <c r="C15" s="81"/>
      <c r="D15" s="7" t="s">
        <v>57</v>
      </c>
      <c r="E15" s="10" t="s">
        <v>53</v>
      </c>
      <c r="F15" s="11">
        <v>75</v>
      </c>
      <c r="G15" s="6" t="s">
        <v>54</v>
      </c>
      <c r="H15" s="29" t="s">
        <v>64</v>
      </c>
      <c r="I15" s="30" t="s">
        <v>65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57.52</v>
      </c>
      <c r="AB15" s="6">
        <v>30.01</v>
      </c>
      <c r="AC15" s="6">
        <v>191.67</v>
      </c>
      <c r="AD15" s="76">
        <f t="shared" si="0"/>
        <v>14375.249999999998</v>
      </c>
      <c r="AE15" s="76">
        <f t="shared" ref="AE15:AE33" si="1">F15*AF15/1000</f>
        <v>3750</v>
      </c>
      <c r="AF15" s="80">
        <v>50000</v>
      </c>
      <c r="AG15" s="76">
        <f t="shared" ref="AG15:AG33" si="2">AD15+AE15</f>
        <v>18125.25</v>
      </c>
      <c r="AH15" s="12"/>
      <c r="AI15" s="12"/>
    </row>
    <row r="16" spans="1:35" ht="52.5" customHeight="1">
      <c r="A16" s="10" t="s">
        <v>66</v>
      </c>
      <c r="B16" s="81" t="s">
        <v>52</v>
      </c>
      <c r="C16" s="81"/>
      <c r="D16" s="7" t="s">
        <v>57</v>
      </c>
      <c r="E16" s="10" t="s">
        <v>53</v>
      </c>
      <c r="F16" s="11">
        <v>400</v>
      </c>
      <c r="G16" s="6" t="s">
        <v>67</v>
      </c>
      <c r="H16" s="31" t="s">
        <v>68</v>
      </c>
      <c r="I16" s="32" t="s">
        <v>69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50.14</v>
      </c>
      <c r="AB16" s="6">
        <v>27.38</v>
      </c>
      <c r="AC16" s="6">
        <v>183.09</v>
      </c>
      <c r="AD16" s="76">
        <f t="shared" si="0"/>
        <v>73236</v>
      </c>
      <c r="AE16" s="76">
        <f t="shared" si="1"/>
        <v>20000</v>
      </c>
      <c r="AF16" s="80">
        <v>50000</v>
      </c>
      <c r="AG16" s="76">
        <f t="shared" si="2"/>
        <v>93236</v>
      </c>
      <c r="AH16" s="12"/>
      <c r="AI16" s="12"/>
    </row>
    <row r="17" spans="1:35" ht="52.5" customHeight="1">
      <c r="A17" s="10" t="s">
        <v>70</v>
      </c>
      <c r="B17" s="81" t="s">
        <v>52</v>
      </c>
      <c r="C17" s="81"/>
      <c r="D17" s="7" t="s">
        <v>57</v>
      </c>
      <c r="E17" s="10" t="s">
        <v>53</v>
      </c>
      <c r="F17" s="11">
        <v>25</v>
      </c>
      <c r="G17" s="6" t="s">
        <v>54</v>
      </c>
      <c r="H17" s="33" t="s">
        <v>71</v>
      </c>
      <c r="I17" s="34" t="s">
        <v>59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65.86</v>
      </c>
      <c r="AB17" s="6">
        <v>31.47</v>
      </c>
      <c r="AC17" s="6">
        <v>209.25</v>
      </c>
      <c r="AD17" s="76">
        <f t="shared" si="0"/>
        <v>5231.25</v>
      </c>
      <c r="AE17" s="76">
        <f t="shared" si="1"/>
        <v>1250</v>
      </c>
      <c r="AF17" s="80">
        <v>50000</v>
      </c>
      <c r="AG17" s="76">
        <f t="shared" si="2"/>
        <v>6481.25</v>
      </c>
      <c r="AH17" s="12"/>
      <c r="AI17" s="12"/>
    </row>
    <row r="18" spans="1:35" ht="52.5" customHeight="1">
      <c r="A18" s="10" t="s">
        <v>72</v>
      </c>
      <c r="B18" s="81" t="s">
        <v>52</v>
      </c>
      <c r="C18" s="81"/>
      <c r="D18" s="7" t="s">
        <v>57</v>
      </c>
      <c r="E18" s="10" t="s">
        <v>53</v>
      </c>
      <c r="F18" s="11">
        <v>25</v>
      </c>
      <c r="G18" s="6" t="s">
        <v>54</v>
      </c>
      <c r="H18" s="35" t="s">
        <v>73</v>
      </c>
      <c r="I18" s="36" t="s">
        <v>74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9.73</v>
      </c>
      <c r="AB18" s="6">
        <v>6.78</v>
      </c>
      <c r="AC18" s="6">
        <v>143.44</v>
      </c>
      <c r="AD18" s="76">
        <f t="shared" si="0"/>
        <v>3586</v>
      </c>
      <c r="AE18" s="76">
        <f t="shared" si="1"/>
        <v>1250</v>
      </c>
      <c r="AF18" s="80">
        <v>50000</v>
      </c>
      <c r="AG18" s="76">
        <f t="shared" si="2"/>
        <v>4836</v>
      </c>
      <c r="AH18" s="12"/>
      <c r="AI18" s="12"/>
    </row>
    <row r="19" spans="1:35" ht="52.5" customHeight="1">
      <c r="A19" s="10" t="s">
        <v>75</v>
      </c>
      <c r="B19" s="81" t="s">
        <v>52</v>
      </c>
      <c r="C19" s="81"/>
      <c r="D19" s="7" t="s">
        <v>57</v>
      </c>
      <c r="E19" s="10" t="s">
        <v>53</v>
      </c>
      <c r="F19" s="11">
        <v>50</v>
      </c>
      <c r="G19" s="6" t="s">
        <v>54</v>
      </c>
      <c r="H19" s="37" t="s">
        <v>76</v>
      </c>
      <c r="I19" s="38" t="s">
        <v>77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29.47</v>
      </c>
      <c r="AB19" s="6">
        <v>18.11</v>
      </c>
      <c r="AC19" s="6">
        <v>162.72999999999999</v>
      </c>
      <c r="AD19" s="76">
        <f t="shared" si="0"/>
        <v>8136.4999999999991</v>
      </c>
      <c r="AE19" s="76">
        <f t="shared" si="1"/>
        <v>2500</v>
      </c>
      <c r="AF19" s="80">
        <v>50000</v>
      </c>
      <c r="AG19" s="76">
        <f t="shared" si="2"/>
        <v>10636.5</v>
      </c>
      <c r="AH19" s="12"/>
      <c r="AI19" s="12"/>
    </row>
    <row r="20" spans="1:35" ht="52.5" customHeight="1">
      <c r="A20" s="10" t="s">
        <v>78</v>
      </c>
      <c r="B20" s="81" t="s">
        <v>52</v>
      </c>
      <c r="C20" s="81"/>
      <c r="D20" s="7" t="s">
        <v>57</v>
      </c>
      <c r="E20" s="10" t="s">
        <v>53</v>
      </c>
      <c r="F20" s="11">
        <v>150</v>
      </c>
      <c r="G20" s="6" t="s">
        <v>54</v>
      </c>
      <c r="H20" s="39" t="s">
        <v>73</v>
      </c>
      <c r="I20" s="40" t="s">
        <v>74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9.73</v>
      </c>
      <c r="AB20" s="6">
        <v>6.78</v>
      </c>
      <c r="AC20" s="6">
        <v>143.44</v>
      </c>
      <c r="AD20" s="76">
        <f t="shared" si="0"/>
        <v>21516</v>
      </c>
      <c r="AE20" s="76">
        <f t="shared" si="1"/>
        <v>7500</v>
      </c>
      <c r="AF20" s="80">
        <v>50000</v>
      </c>
      <c r="AG20" s="76">
        <f t="shared" si="2"/>
        <v>29016</v>
      </c>
      <c r="AH20" s="12"/>
      <c r="AI20" s="12"/>
    </row>
    <row r="21" spans="1:35" ht="52.5" customHeight="1">
      <c r="A21" s="10" t="s">
        <v>79</v>
      </c>
      <c r="B21" s="81" t="s">
        <v>80</v>
      </c>
      <c r="C21" s="81"/>
      <c r="D21" s="7" t="s">
        <v>57</v>
      </c>
      <c r="E21" s="10" t="s">
        <v>53</v>
      </c>
      <c r="F21" s="11">
        <v>25</v>
      </c>
      <c r="G21" s="6" t="s">
        <v>54</v>
      </c>
      <c r="H21" s="41" t="s">
        <v>81</v>
      </c>
      <c r="I21" s="42" t="s">
        <v>71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66.64</v>
      </c>
      <c r="AB21" s="6">
        <v>31.63</v>
      </c>
      <c r="AC21" s="6">
        <v>210.67</v>
      </c>
      <c r="AD21" s="76">
        <f t="shared" si="0"/>
        <v>5266.75</v>
      </c>
      <c r="AE21" s="76">
        <f t="shared" si="1"/>
        <v>1250</v>
      </c>
      <c r="AF21" s="80">
        <v>50000</v>
      </c>
      <c r="AG21" s="76">
        <f t="shared" si="2"/>
        <v>6516.75</v>
      </c>
      <c r="AH21" s="12"/>
      <c r="AI21" s="12"/>
    </row>
    <row r="22" spans="1:35" ht="52.5" customHeight="1">
      <c r="A22" s="10">
        <v>11</v>
      </c>
      <c r="B22" s="81" t="s">
        <v>83</v>
      </c>
      <c r="C22" s="81"/>
      <c r="D22" s="7" t="s">
        <v>87</v>
      </c>
      <c r="E22" s="10" t="s">
        <v>82</v>
      </c>
      <c r="F22" s="11">
        <v>20</v>
      </c>
      <c r="G22" s="6" t="s">
        <v>84</v>
      </c>
      <c r="H22" s="43" t="s">
        <v>85</v>
      </c>
      <c r="I22" s="44" t="s">
        <v>86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40.39</v>
      </c>
      <c r="AB22" s="6">
        <v>26.82</v>
      </c>
      <c r="AC22" s="6">
        <v>150.59</v>
      </c>
      <c r="AD22" s="76">
        <f t="shared" si="0"/>
        <v>3011.8</v>
      </c>
      <c r="AE22" s="76">
        <f t="shared" si="1"/>
        <v>1000</v>
      </c>
      <c r="AF22" s="80">
        <v>50000</v>
      </c>
      <c r="AG22" s="76">
        <f t="shared" si="2"/>
        <v>4011.8</v>
      </c>
      <c r="AH22" s="12"/>
      <c r="AI22" s="12"/>
    </row>
    <row r="23" spans="1:35" ht="52.5" customHeight="1">
      <c r="A23" s="10">
        <v>12</v>
      </c>
      <c r="B23" s="81" t="s">
        <v>88</v>
      </c>
      <c r="C23" s="81"/>
      <c r="D23" s="7" t="s">
        <v>92</v>
      </c>
      <c r="E23" s="10" t="s">
        <v>53</v>
      </c>
      <c r="F23" s="11">
        <v>90</v>
      </c>
      <c r="G23" s="45" t="s">
        <v>89</v>
      </c>
      <c r="H23" s="46" t="s">
        <v>90</v>
      </c>
      <c r="I23" s="47" t="s">
        <v>91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86.2</v>
      </c>
      <c r="AB23" s="6">
        <v>24.01</v>
      </c>
      <c r="AC23" s="6">
        <v>359.09</v>
      </c>
      <c r="AD23" s="76">
        <f t="shared" si="0"/>
        <v>32318.1</v>
      </c>
      <c r="AE23" s="76">
        <f t="shared" si="1"/>
        <v>4500</v>
      </c>
      <c r="AF23" s="80">
        <v>50000</v>
      </c>
      <c r="AG23" s="76">
        <f t="shared" si="2"/>
        <v>36818.1</v>
      </c>
      <c r="AH23" s="12"/>
      <c r="AI23" s="12"/>
    </row>
    <row r="24" spans="1:35" ht="52.5" customHeight="1">
      <c r="A24" s="10">
        <v>13</v>
      </c>
      <c r="B24" s="81" t="s">
        <v>93</v>
      </c>
      <c r="C24" s="81"/>
      <c r="D24" s="7" t="s">
        <v>97</v>
      </c>
      <c r="E24" s="10" t="s">
        <v>53</v>
      </c>
      <c r="F24" s="11">
        <v>110</v>
      </c>
      <c r="G24" s="48" t="s">
        <v>94</v>
      </c>
      <c r="H24" s="49" t="s">
        <v>95</v>
      </c>
      <c r="I24" s="50" t="s">
        <v>96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39.92</v>
      </c>
      <c r="AB24" s="6">
        <v>25.58</v>
      </c>
      <c r="AC24" s="6">
        <v>156.07</v>
      </c>
      <c r="AD24" s="76">
        <f t="shared" si="0"/>
        <v>17167.7</v>
      </c>
      <c r="AE24" s="76">
        <f t="shared" si="1"/>
        <v>5500</v>
      </c>
      <c r="AF24" s="80">
        <v>50000</v>
      </c>
      <c r="AG24" s="76">
        <f t="shared" si="2"/>
        <v>22667.7</v>
      </c>
      <c r="AH24" s="12"/>
      <c r="AI24" s="12"/>
    </row>
    <row r="25" spans="1:35" ht="52.5" customHeight="1">
      <c r="A25" s="10">
        <v>14</v>
      </c>
      <c r="B25" s="81" t="s">
        <v>99</v>
      </c>
      <c r="C25" s="81"/>
      <c r="D25" s="7" t="s">
        <v>103</v>
      </c>
      <c r="E25" s="10" t="s">
        <v>98</v>
      </c>
      <c r="F25" s="11">
        <v>30</v>
      </c>
      <c r="G25" s="6" t="s">
        <v>100</v>
      </c>
      <c r="H25" s="51" t="s">
        <v>101</v>
      </c>
      <c r="I25" s="52" t="s">
        <v>102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37.5</v>
      </c>
      <c r="AB25" s="6">
        <v>25.24</v>
      </c>
      <c r="AC25" s="6">
        <v>148.59</v>
      </c>
      <c r="AD25" s="76">
        <f t="shared" si="0"/>
        <v>4457.7</v>
      </c>
      <c r="AE25" s="76">
        <f t="shared" si="1"/>
        <v>1500</v>
      </c>
      <c r="AF25" s="80">
        <v>50000</v>
      </c>
      <c r="AG25" s="76">
        <f t="shared" si="2"/>
        <v>5957.7</v>
      </c>
      <c r="AH25" s="12"/>
      <c r="AI25" s="12"/>
    </row>
    <row r="26" spans="1:35" ht="52.5" customHeight="1">
      <c r="A26" s="10">
        <v>15</v>
      </c>
      <c r="B26" s="81" t="s">
        <v>104</v>
      </c>
      <c r="C26" s="81"/>
      <c r="D26" s="7" t="s">
        <v>107</v>
      </c>
      <c r="E26" s="10" t="s">
        <v>98</v>
      </c>
      <c r="F26" s="11">
        <v>1</v>
      </c>
      <c r="G26" s="6" t="s">
        <v>100</v>
      </c>
      <c r="H26" s="53" t="s">
        <v>105</v>
      </c>
      <c r="I26" s="54" t="s">
        <v>106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31.56</v>
      </c>
      <c r="AB26" s="6">
        <v>19.690000000000001</v>
      </c>
      <c r="AC26" s="6">
        <v>160.28</v>
      </c>
      <c r="AD26" s="76">
        <f t="shared" si="0"/>
        <v>160.28</v>
      </c>
      <c r="AE26" s="76">
        <f t="shared" si="1"/>
        <v>50</v>
      </c>
      <c r="AF26" s="80">
        <v>50000</v>
      </c>
      <c r="AG26" s="76">
        <f t="shared" si="2"/>
        <v>210.28</v>
      </c>
      <c r="AH26" s="12"/>
      <c r="AI26" s="12"/>
    </row>
    <row r="27" spans="1:35" ht="52.5" customHeight="1">
      <c r="A27" s="10">
        <v>16</v>
      </c>
      <c r="B27" s="81" t="s">
        <v>108</v>
      </c>
      <c r="C27" s="81"/>
      <c r="D27" s="7" t="s">
        <v>112</v>
      </c>
      <c r="E27" s="10" t="s">
        <v>98</v>
      </c>
      <c r="F27" s="11">
        <v>17</v>
      </c>
      <c r="G27" s="55" t="s">
        <v>109</v>
      </c>
      <c r="H27" s="56" t="s">
        <v>110</v>
      </c>
      <c r="I27" s="57" t="s">
        <v>111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 t="s">
        <v>46</v>
      </c>
      <c r="AA27" s="6">
        <v>34.93</v>
      </c>
      <c r="AB27" s="6">
        <v>10.130000000000001</v>
      </c>
      <c r="AC27" s="6">
        <v>344.9</v>
      </c>
      <c r="AD27" s="76">
        <f t="shared" si="0"/>
        <v>5863.2999999999993</v>
      </c>
      <c r="AE27" s="76">
        <f t="shared" si="1"/>
        <v>850</v>
      </c>
      <c r="AF27" s="80">
        <v>50000</v>
      </c>
      <c r="AG27" s="76">
        <f t="shared" si="2"/>
        <v>6713.2999999999993</v>
      </c>
      <c r="AH27" s="12"/>
      <c r="AI27" s="12"/>
    </row>
    <row r="28" spans="1:35" ht="52.5" customHeight="1">
      <c r="A28" s="10">
        <v>17</v>
      </c>
      <c r="B28" s="81" t="s">
        <v>108</v>
      </c>
      <c r="C28" s="81"/>
      <c r="D28" s="7" t="s">
        <v>112</v>
      </c>
      <c r="E28" s="10" t="s">
        <v>98</v>
      </c>
      <c r="F28" s="11">
        <v>26</v>
      </c>
      <c r="G28" s="58" t="s">
        <v>110</v>
      </c>
      <c r="H28" s="59" t="s">
        <v>111</v>
      </c>
      <c r="I28" s="60" t="s">
        <v>109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 t="s">
        <v>46</v>
      </c>
      <c r="AA28" s="6">
        <v>34.93</v>
      </c>
      <c r="AB28" s="6">
        <v>10.130000000000001</v>
      </c>
      <c r="AC28" s="6">
        <v>344.9</v>
      </c>
      <c r="AD28" s="76">
        <f t="shared" si="0"/>
        <v>8967.4</v>
      </c>
      <c r="AE28" s="76">
        <f t="shared" si="1"/>
        <v>1300</v>
      </c>
      <c r="AF28" s="80">
        <v>50000</v>
      </c>
      <c r="AG28" s="76">
        <f t="shared" si="2"/>
        <v>10267.4</v>
      </c>
      <c r="AH28" s="12"/>
      <c r="AI28" s="12"/>
    </row>
    <row r="29" spans="1:35" ht="52.5" customHeight="1">
      <c r="A29" s="10">
        <v>18</v>
      </c>
      <c r="B29" s="94" t="s">
        <v>113</v>
      </c>
      <c r="C29" s="104"/>
      <c r="D29" s="7" t="s">
        <v>112</v>
      </c>
      <c r="E29" s="10" t="s">
        <v>98</v>
      </c>
      <c r="F29" s="11">
        <v>48</v>
      </c>
      <c r="G29" s="61" t="s">
        <v>114</v>
      </c>
      <c r="H29" s="62" t="s">
        <v>115</v>
      </c>
      <c r="I29" s="63" t="s">
        <v>116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 t="s">
        <v>46</v>
      </c>
      <c r="AA29" s="6">
        <v>11.21</v>
      </c>
      <c r="AB29" s="6">
        <v>4.12</v>
      </c>
      <c r="AC29" s="6">
        <v>272.16000000000003</v>
      </c>
      <c r="AD29" s="76">
        <f t="shared" si="0"/>
        <v>13063.68</v>
      </c>
      <c r="AE29" s="76">
        <f t="shared" si="1"/>
        <v>2400</v>
      </c>
      <c r="AF29" s="80">
        <v>50000</v>
      </c>
      <c r="AG29" s="76">
        <f t="shared" si="2"/>
        <v>15463.68</v>
      </c>
      <c r="AH29" s="12"/>
      <c r="AI29" s="12"/>
    </row>
    <row r="30" spans="1:35" ht="52.5" customHeight="1">
      <c r="A30" s="10">
        <v>19</v>
      </c>
      <c r="B30" s="81" t="s">
        <v>113</v>
      </c>
      <c r="C30" s="81"/>
      <c r="D30" s="7" t="s">
        <v>112</v>
      </c>
      <c r="E30" s="10" t="s">
        <v>98</v>
      </c>
      <c r="F30" s="11">
        <v>12</v>
      </c>
      <c r="G30" s="64" t="s">
        <v>114</v>
      </c>
      <c r="H30" s="65" t="s">
        <v>115</v>
      </c>
      <c r="I30" s="66" t="s">
        <v>116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 t="s">
        <v>46</v>
      </c>
      <c r="AA30" s="6">
        <v>11.21</v>
      </c>
      <c r="AB30" s="6">
        <v>4.12</v>
      </c>
      <c r="AC30" s="6">
        <v>272.16000000000003</v>
      </c>
      <c r="AD30" s="76">
        <f t="shared" si="0"/>
        <v>3265.92</v>
      </c>
      <c r="AE30" s="76">
        <f t="shared" si="1"/>
        <v>600</v>
      </c>
      <c r="AF30" s="80">
        <v>50000</v>
      </c>
      <c r="AG30" s="76">
        <f t="shared" si="2"/>
        <v>3865.92</v>
      </c>
      <c r="AH30" s="12"/>
      <c r="AI30" s="12"/>
    </row>
    <row r="31" spans="1:35" ht="52.5" customHeight="1">
      <c r="A31" s="10">
        <v>20</v>
      </c>
      <c r="B31" s="81" t="s">
        <v>113</v>
      </c>
      <c r="C31" s="81"/>
      <c r="D31" s="7" t="s">
        <v>112</v>
      </c>
      <c r="E31" s="10" t="s">
        <v>98</v>
      </c>
      <c r="F31" s="11">
        <v>37</v>
      </c>
      <c r="G31" s="67" t="s">
        <v>114</v>
      </c>
      <c r="H31" s="68" t="s">
        <v>116</v>
      </c>
      <c r="I31" s="69" t="s">
        <v>115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 t="s">
        <v>46</v>
      </c>
      <c r="AA31" s="6">
        <v>11.21</v>
      </c>
      <c r="AB31" s="6">
        <v>4.12</v>
      </c>
      <c r="AC31" s="6">
        <v>272.16000000000003</v>
      </c>
      <c r="AD31" s="76">
        <f t="shared" si="0"/>
        <v>10069.92</v>
      </c>
      <c r="AE31" s="76">
        <f t="shared" si="1"/>
        <v>1850</v>
      </c>
      <c r="AF31" s="80">
        <v>50000</v>
      </c>
      <c r="AG31" s="76">
        <f t="shared" si="2"/>
        <v>11919.92</v>
      </c>
      <c r="AH31" s="12"/>
      <c r="AI31" s="12"/>
    </row>
    <row r="32" spans="1:35" ht="52.5" customHeight="1">
      <c r="A32" s="10">
        <v>21</v>
      </c>
      <c r="B32" s="81" t="s">
        <v>117</v>
      </c>
      <c r="C32" s="81"/>
      <c r="D32" s="7" t="s">
        <v>112</v>
      </c>
      <c r="E32" s="10" t="s">
        <v>98</v>
      </c>
      <c r="F32" s="11">
        <v>3</v>
      </c>
      <c r="G32" s="70" t="s">
        <v>118</v>
      </c>
      <c r="H32" s="71" t="s">
        <v>119</v>
      </c>
      <c r="I32" s="72" t="s">
        <v>115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 t="s">
        <v>46</v>
      </c>
      <c r="AA32" s="6">
        <v>18.190000000000001</v>
      </c>
      <c r="AB32" s="6">
        <v>6.68</v>
      </c>
      <c r="AC32" s="6">
        <v>272.39999999999998</v>
      </c>
      <c r="AD32" s="76">
        <f t="shared" si="0"/>
        <v>817.19999999999993</v>
      </c>
      <c r="AE32" s="76">
        <f t="shared" si="1"/>
        <v>150</v>
      </c>
      <c r="AF32" s="80">
        <v>50000</v>
      </c>
      <c r="AG32" s="76">
        <f t="shared" si="2"/>
        <v>967.19999999999993</v>
      </c>
      <c r="AH32" s="12"/>
      <c r="AI32" s="12"/>
    </row>
    <row r="33" spans="1:35" ht="52.5" customHeight="1">
      <c r="A33" s="10">
        <v>22</v>
      </c>
      <c r="B33" s="81" t="s">
        <v>120</v>
      </c>
      <c r="C33" s="81"/>
      <c r="D33" s="7" t="s">
        <v>112</v>
      </c>
      <c r="E33" s="10" t="s">
        <v>98</v>
      </c>
      <c r="F33" s="11">
        <v>3</v>
      </c>
      <c r="G33" s="73" t="s">
        <v>121</v>
      </c>
      <c r="H33" s="74" t="s">
        <v>122</v>
      </c>
      <c r="I33" s="75" t="s">
        <v>123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 t="s">
        <v>46</v>
      </c>
      <c r="AA33" s="6">
        <v>12.6</v>
      </c>
      <c r="AB33" s="6">
        <v>7.29</v>
      </c>
      <c r="AC33" s="6">
        <v>172.81</v>
      </c>
      <c r="AD33" s="76">
        <f t="shared" si="0"/>
        <v>518.43000000000006</v>
      </c>
      <c r="AE33" s="76">
        <f t="shared" si="1"/>
        <v>150</v>
      </c>
      <c r="AF33" s="80">
        <v>50000</v>
      </c>
      <c r="AG33" s="76">
        <f t="shared" si="2"/>
        <v>668.43000000000006</v>
      </c>
      <c r="AH33" s="12"/>
      <c r="AI33" s="12"/>
    </row>
    <row r="34" spans="1:3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C34" s="10" t="s">
        <v>47</v>
      </c>
      <c r="AD34" s="77"/>
      <c r="AE34" s="77"/>
      <c r="AF34" s="77"/>
      <c r="AG34" s="105">
        <f>SUM(AG12:AG33)</f>
        <v>352253.18</v>
      </c>
    </row>
    <row r="35" spans="1:35">
      <c r="A35" s="94" t="s">
        <v>140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</row>
    <row r="36" spans="1:3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</row>
    <row r="38" spans="1:35">
      <c r="A38" s="106" t="s">
        <v>127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</row>
    <row r="39" spans="1:35">
      <c r="A39" s="97" t="s">
        <v>132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</row>
    <row r="40" spans="1:35">
      <c r="A40" s="97" t="s">
        <v>133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</row>
    <row r="41" spans="1:35" ht="15.75" thickBot="1">
      <c r="A41" s="1"/>
      <c r="B41" s="1"/>
      <c r="C41" s="1"/>
      <c r="D41" s="1"/>
      <c r="E41" s="1"/>
      <c r="F41" s="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5" ht="15.75" thickBot="1">
      <c r="A42" s="98" t="s">
        <v>48</v>
      </c>
      <c r="B42" s="99"/>
      <c r="C42" s="99"/>
      <c r="D42" s="99"/>
      <c r="E42" s="1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5">
      <c r="A43" s="100"/>
      <c r="B43" s="101"/>
      <c r="C43" s="101"/>
      <c r="D43" s="101"/>
      <c r="E43" s="14"/>
      <c r="F43" s="1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5" ht="15.75" thickBot="1">
      <c r="A44" s="102" t="s">
        <v>49</v>
      </c>
      <c r="B44" s="103"/>
      <c r="C44" s="103"/>
      <c r="D44" s="103"/>
      <c r="E44" s="16"/>
      <c r="F44" s="1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5">
      <c r="A45" s="100" t="s">
        <v>134</v>
      </c>
      <c r="B45" s="101"/>
      <c r="C45" s="101"/>
      <c r="D45" s="101"/>
      <c r="E45" s="17"/>
      <c r="F45" s="1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5" ht="16.5" thickBot="1">
      <c r="A46" s="91" t="s">
        <v>50</v>
      </c>
      <c r="B46" s="92"/>
      <c r="C46" s="92"/>
      <c r="D46" s="92"/>
      <c r="E46" s="18"/>
      <c r="F46" s="19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3"/>
      <c r="AB46" s="3"/>
      <c r="AC46" s="3"/>
      <c r="AD46" s="3"/>
      <c r="AE46" s="3"/>
      <c r="AF46" s="3"/>
      <c r="AG46" s="3"/>
    </row>
    <row r="47" spans="1:35" ht="15.75">
      <c r="A47" s="21"/>
      <c r="B47" s="21"/>
      <c r="C47" s="21"/>
      <c r="D47" s="21"/>
      <c r="E47" s="21"/>
      <c r="F47" s="19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3"/>
      <c r="AB47" s="3"/>
      <c r="AC47" s="3"/>
      <c r="AD47" s="3"/>
      <c r="AE47" s="3"/>
      <c r="AF47" s="3"/>
      <c r="AG47" s="3"/>
    </row>
    <row r="48" spans="1:35" ht="15.75">
      <c r="A48" s="22" t="s">
        <v>0</v>
      </c>
    </row>
  </sheetData>
  <mergeCells count="46">
    <mergeCell ref="B32:C32"/>
    <mergeCell ref="B33:C33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46:D46"/>
    <mergeCell ref="A34:AA34"/>
    <mergeCell ref="A35:AG35"/>
    <mergeCell ref="A38:AG38"/>
    <mergeCell ref="A39:AG39"/>
    <mergeCell ref="A40:AG40"/>
    <mergeCell ref="A42:D42"/>
    <mergeCell ref="A43:D43"/>
    <mergeCell ref="A44:D44"/>
    <mergeCell ref="A45:D45"/>
    <mergeCell ref="A36:AG36"/>
    <mergeCell ref="A8:AG8"/>
    <mergeCell ref="A3:AG3"/>
    <mergeCell ref="A6:B6"/>
    <mergeCell ref="C6:AG6"/>
    <mergeCell ref="A7:B7"/>
    <mergeCell ref="C7:AG7"/>
    <mergeCell ref="B12:C12"/>
    <mergeCell ref="A9:AG9"/>
    <mergeCell ref="A10:A11"/>
    <mergeCell ref="B10:C11"/>
    <mergeCell ref="D10:D11"/>
    <mergeCell ref="E10:E11"/>
    <mergeCell ref="F10:F11"/>
    <mergeCell ref="AC10:AC11"/>
  </mergeCells>
  <hyperlinks>
    <hyperlink ref="H12" r:id="rId1"/>
    <hyperlink ref="I12" r:id="rId2"/>
    <hyperlink ref="H13" r:id="rId3"/>
    <hyperlink ref="I13" r:id="rId4"/>
    <hyperlink ref="H14" r:id="rId5"/>
    <hyperlink ref="I14" r:id="rId6"/>
    <hyperlink ref="H15" r:id="rId7"/>
    <hyperlink ref="I15" r:id="rId8"/>
    <hyperlink ref="H16" r:id="rId9"/>
    <hyperlink ref="I16" r:id="rId10"/>
    <hyperlink ref="H17" r:id="rId11"/>
    <hyperlink ref="I17" r:id="rId12"/>
    <hyperlink ref="H18" r:id="rId13"/>
    <hyperlink ref="I18" r:id="rId14"/>
    <hyperlink ref="H19" r:id="rId15"/>
    <hyperlink ref="I19" r:id="rId16"/>
    <hyperlink ref="H20" r:id="rId17"/>
    <hyperlink ref="I20" r:id="rId18"/>
    <hyperlink ref="H21" r:id="rId19"/>
    <hyperlink ref="I21" r:id="rId20"/>
    <hyperlink ref="H22" r:id="rId21"/>
    <hyperlink ref="I22" r:id="rId22"/>
    <hyperlink ref="G23" r:id="rId23"/>
    <hyperlink ref="H23" r:id="rId24"/>
    <hyperlink ref="I23" r:id="rId25"/>
    <hyperlink ref="G24" r:id="rId26"/>
    <hyperlink ref="H24" r:id="rId27"/>
    <hyperlink ref="I24" r:id="rId28"/>
    <hyperlink ref="H25" r:id="rId29"/>
    <hyperlink ref="I25" r:id="rId30"/>
    <hyperlink ref="H26" r:id="rId31"/>
    <hyperlink ref="I26" r:id="rId32"/>
    <hyperlink ref="G27" r:id="rId33"/>
    <hyperlink ref="H27" r:id="rId34"/>
    <hyperlink ref="I27" r:id="rId35"/>
    <hyperlink ref="G28" r:id="rId36"/>
    <hyperlink ref="H28" r:id="rId37"/>
    <hyperlink ref="I28" r:id="rId38"/>
    <hyperlink ref="G29" r:id="rId39"/>
    <hyperlink ref="H29" r:id="rId40"/>
    <hyperlink ref="I29" r:id="rId41"/>
    <hyperlink ref="G31" r:id="rId42"/>
    <hyperlink ref="H31" r:id="rId43"/>
    <hyperlink ref="I31" r:id="rId44"/>
    <hyperlink ref="G32" r:id="rId45"/>
    <hyperlink ref="H32" r:id="rId46"/>
    <hyperlink ref="I32" r:id="rId47"/>
    <hyperlink ref="G33" r:id="rId48"/>
    <hyperlink ref="H33" r:id="rId49"/>
    <hyperlink ref="I33" r:id="rId50"/>
  </hyperlinks>
  <pageMargins left="0.39370078740157483" right="0.39370078740157483" top="0.39370078740157483" bottom="0.39370078740157483" header="0" footer="0"/>
  <pageSetup paperSize="9" scale="47" fitToHeight="0" orientation="landscape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2026-02-17T00:17:57Z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