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195" yWindow="570" windowWidth="20730" windowHeight="11760"/>
  </bookViews>
  <sheets>
    <sheet name="Лист1" sheetId="1" r:id="rId1"/>
  </sheets>
  <calcPr calcId="144525"/>
  <extLst>
    <ext uri="{140A7094-0E35-4892-8432-C4D2E57EDEB5}">
      <x15:workbookPr xmlns:x15="http://schemas.microsoft.com/office/spreadsheetml/2010/11/main" chartTrackingRefBase="1"/>
    </ext>
  </extLst>
</workbook>
</file>

<file path=xl/calcChain.xml><?xml version="1.0" encoding="utf-8"?>
<calcChain xmlns="http://schemas.openxmlformats.org/spreadsheetml/2006/main">
  <c r="N61" i="1" l="1"/>
  <c r="N62" i="1"/>
  <c r="N63" i="1"/>
  <c r="O63" i="1" s="1"/>
  <c r="N64" i="1"/>
  <c r="O64" i="1" s="1"/>
  <c r="N65" i="1"/>
  <c r="O65" i="1" s="1"/>
  <c r="L61" i="1"/>
  <c r="L62" i="1"/>
  <c r="L63" i="1"/>
  <c r="L64" i="1"/>
  <c r="L65" i="1"/>
  <c r="N53" i="1"/>
  <c r="O53" i="1" s="1"/>
  <c r="N54" i="1"/>
  <c r="O54" i="1" s="1"/>
  <c r="N55" i="1"/>
  <c r="O55" i="1" s="1"/>
  <c r="N56" i="1"/>
  <c r="O56" i="1" s="1"/>
  <c r="N57" i="1"/>
  <c r="O57" i="1" s="1"/>
  <c r="N58" i="1"/>
  <c r="O58" i="1" s="1"/>
  <c r="N59" i="1"/>
  <c r="O59" i="1" s="1"/>
  <c r="N60" i="1"/>
  <c r="O60" i="1" s="1"/>
  <c r="M53" i="1"/>
  <c r="L53" i="1"/>
  <c r="L54" i="1"/>
  <c r="L55" i="1"/>
  <c r="L56" i="1"/>
  <c r="M56" i="1" s="1"/>
  <c r="L57" i="1"/>
  <c r="L58" i="1"/>
  <c r="L59" i="1"/>
  <c r="L60" i="1"/>
  <c r="N46" i="1"/>
  <c r="O46" i="1" s="1"/>
  <c r="N47" i="1"/>
  <c r="O47" i="1" s="1"/>
  <c r="N48" i="1"/>
  <c r="N49" i="1"/>
  <c r="N50" i="1"/>
  <c r="N51" i="1"/>
  <c r="O51" i="1" s="1"/>
  <c r="N52" i="1"/>
  <c r="O52" i="1" s="1"/>
  <c r="L51" i="1"/>
  <c r="L52" i="1"/>
  <c r="L46" i="1"/>
  <c r="M46" i="1" s="1"/>
  <c r="L47" i="1"/>
  <c r="M47" i="1" s="1"/>
  <c r="L48" i="1"/>
  <c r="L49" i="1"/>
  <c r="L50" i="1"/>
  <c r="N45" i="1"/>
  <c r="O45" i="1" s="1"/>
  <c r="N37" i="1"/>
  <c r="O37" i="1" s="1"/>
  <c r="N38" i="1"/>
  <c r="O38" i="1" s="1"/>
  <c r="N39" i="1"/>
  <c r="O39" i="1" s="1"/>
  <c r="N40" i="1"/>
  <c r="O40" i="1" s="1"/>
  <c r="N41" i="1"/>
  <c r="O41" i="1" s="1"/>
  <c r="N42" i="1"/>
  <c r="O42" i="1" s="1"/>
  <c r="N43" i="1"/>
  <c r="O43" i="1" s="1"/>
  <c r="N44" i="1"/>
  <c r="O44" i="1" s="1"/>
  <c r="L37" i="1"/>
  <c r="M37" i="1" s="1"/>
  <c r="L38" i="1"/>
  <c r="M38" i="1" s="1"/>
  <c r="L39" i="1"/>
  <c r="M39" i="1" s="1"/>
  <c r="L40" i="1"/>
  <c r="L41" i="1"/>
  <c r="L42" i="1"/>
  <c r="M42" i="1" s="1"/>
  <c r="L43" i="1"/>
  <c r="L44" i="1"/>
  <c r="M44" i="1" s="1"/>
  <c r="L45" i="1"/>
  <c r="N27" i="1"/>
  <c r="O27" i="1" s="1"/>
  <c r="N28" i="1"/>
  <c r="O28" i="1" s="1"/>
  <c r="N29" i="1"/>
  <c r="O29" i="1" s="1"/>
  <c r="N30" i="1"/>
  <c r="O30" i="1" s="1"/>
  <c r="N31" i="1"/>
  <c r="O31" i="1" s="1"/>
  <c r="N32" i="1"/>
  <c r="O32" i="1" s="1"/>
  <c r="N33" i="1"/>
  <c r="O33" i="1" s="1"/>
  <c r="N34" i="1"/>
  <c r="O34" i="1" s="1"/>
  <c r="N35" i="1"/>
  <c r="O35" i="1" s="1"/>
  <c r="N36" i="1"/>
  <c r="O36" i="1" s="1"/>
  <c r="L28" i="1"/>
  <c r="L29" i="1"/>
  <c r="L30" i="1"/>
  <c r="L31" i="1"/>
  <c r="M31" i="1" s="1"/>
  <c r="L32" i="1"/>
  <c r="L33" i="1"/>
  <c r="L34" i="1"/>
  <c r="L35" i="1"/>
  <c r="M35" i="1" s="1"/>
  <c r="L36" i="1"/>
  <c r="N20" i="1"/>
  <c r="O20" i="1" s="1"/>
  <c r="N21" i="1"/>
  <c r="O21" i="1" s="1"/>
  <c r="N22" i="1"/>
  <c r="O22" i="1" s="1"/>
  <c r="N23" i="1"/>
  <c r="O23" i="1" s="1"/>
  <c r="N24" i="1"/>
  <c r="O24" i="1" s="1"/>
  <c r="N25" i="1"/>
  <c r="O25" i="1" s="1"/>
  <c r="N26" i="1"/>
  <c r="O26" i="1" s="1"/>
  <c r="L20" i="1"/>
  <c r="L21" i="1"/>
  <c r="M21" i="1" s="1"/>
  <c r="L22" i="1"/>
  <c r="L23" i="1"/>
  <c r="M23" i="1" s="1"/>
  <c r="L24" i="1"/>
  <c r="L25" i="1"/>
  <c r="M25" i="1" s="1"/>
  <c r="L26" i="1"/>
  <c r="L27" i="1"/>
  <c r="L19" i="1"/>
  <c r="N14" i="1"/>
  <c r="O14" i="1" s="1"/>
  <c r="N15" i="1"/>
  <c r="O15" i="1" s="1"/>
  <c r="N16" i="1"/>
  <c r="O16" i="1" s="1"/>
  <c r="N17" i="1"/>
  <c r="O17" i="1" s="1"/>
  <c r="N18" i="1"/>
  <c r="O18" i="1" s="1"/>
  <c r="N19" i="1"/>
  <c r="M19" i="1" s="1"/>
  <c r="N13" i="1"/>
  <c r="O13" i="1" s="1"/>
  <c r="L13" i="1"/>
  <c r="M13" i="1" s="1"/>
  <c r="L14" i="1"/>
  <c r="L15" i="1"/>
  <c r="L16" i="1"/>
  <c r="L17" i="1"/>
  <c r="L18" i="1"/>
  <c r="N12" i="1"/>
  <c r="O12" i="1" s="1"/>
  <c r="L12" i="1"/>
  <c r="M12" i="1" s="1"/>
  <c r="P52" i="1" l="1"/>
  <c r="Q52" i="1" s="1"/>
  <c r="P25" i="1"/>
  <c r="Q25" i="1" s="1"/>
  <c r="Q16" i="1"/>
  <c r="P16" i="1"/>
  <c r="P20" i="1"/>
  <c r="Q20" i="1" s="1"/>
  <c r="P51" i="1"/>
  <c r="Q51" i="1" s="1"/>
  <c r="M45" i="1"/>
  <c r="M49" i="1"/>
  <c r="M14" i="1"/>
  <c r="M26" i="1"/>
  <c r="M24" i="1"/>
  <c r="M22" i="1"/>
  <c r="M20" i="1"/>
  <c r="M50" i="1"/>
  <c r="M48" i="1"/>
  <c r="M62" i="1"/>
  <c r="O62" i="1"/>
  <c r="O50" i="1"/>
  <c r="O48" i="1"/>
  <c r="M61" i="1"/>
  <c r="O61" i="1"/>
  <c r="O49" i="1"/>
  <c r="O19" i="1"/>
  <c r="M65" i="1"/>
  <c r="M64" i="1"/>
  <c r="M63" i="1"/>
  <c r="M60" i="1"/>
  <c r="M59" i="1"/>
  <c r="M58" i="1"/>
  <c r="M57" i="1"/>
  <c r="M55" i="1"/>
  <c r="M54" i="1"/>
  <c r="M52" i="1"/>
  <c r="M51" i="1"/>
  <c r="M43" i="1"/>
  <c r="M41" i="1"/>
  <c r="M40" i="1"/>
  <c r="M36" i="1"/>
  <c r="M34" i="1"/>
  <c r="M33" i="1"/>
  <c r="M32" i="1"/>
  <c r="M30" i="1"/>
  <c r="M29" i="1"/>
  <c r="M28" i="1"/>
  <c r="M27" i="1"/>
  <c r="M18" i="1"/>
  <c r="M17" i="1"/>
  <c r="M16" i="1"/>
  <c r="M15" i="1"/>
  <c r="P13" i="1"/>
  <c r="Q13" i="1" s="1"/>
  <c r="P14" i="1"/>
  <c r="Q14" i="1" s="1"/>
  <c r="P15" i="1"/>
  <c r="Q15" i="1" s="1"/>
  <c r="P17" i="1"/>
  <c r="Q17" i="1" s="1"/>
  <c r="P18" i="1"/>
  <c r="Q18" i="1" s="1"/>
  <c r="P19" i="1"/>
  <c r="P21" i="1"/>
  <c r="Q21" i="1" s="1"/>
  <c r="P22" i="1"/>
  <c r="Q22" i="1" s="1"/>
  <c r="P23" i="1"/>
  <c r="Q23" i="1" s="1"/>
  <c r="P24" i="1"/>
  <c r="Q24" i="1" s="1"/>
  <c r="P26" i="1"/>
  <c r="Q26" i="1" s="1"/>
  <c r="P27" i="1"/>
  <c r="Q27" i="1" s="1"/>
  <c r="P28" i="1"/>
  <c r="Q28" i="1" s="1"/>
  <c r="P29" i="1"/>
  <c r="Q29" i="1" s="1"/>
  <c r="P30" i="1"/>
  <c r="Q30" i="1" s="1"/>
  <c r="P31" i="1"/>
  <c r="Q31" i="1" s="1"/>
  <c r="P32" i="1"/>
  <c r="Q32" i="1" s="1"/>
  <c r="P33" i="1"/>
  <c r="Q33" i="1" s="1"/>
  <c r="P34" i="1"/>
  <c r="Q34" i="1" s="1"/>
  <c r="P35" i="1"/>
  <c r="Q35" i="1" s="1"/>
  <c r="P36" i="1"/>
  <c r="Q36" i="1" s="1"/>
  <c r="P37" i="1"/>
  <c r="Q37" i="1" s="1"/>
  <c r="P38" i="1"/>
  <c r="Q38" i="1" s="1"/>
  <c r="P39" i="1"/>
  <c r="Q39" i="1" s="1"/>
  <c r="P40" i="1"/>
  <c r="Q40" i="1" s="1"/>
  <c r="P41" i="1"/>
  <c r="Q41" i="1" s="1"/>
  <c r="P42" i="1"/>
  <c r="Q42" i="1" s="1"/>
  <c r="P43" i="1"/>
  <c r="Q43" i="1" s="1"/>
  <c r="P44" i="1"/>
  <c r="Q44" i="1" s="1"/>
  <c r="P45" i="1"/>
  <c r="Q45" i="1" s="1"/>
  <c r="P46" i="1"/>
  <c r="Q46" i="1" s="1"/>
  <c r="P47" i="1"/>
  <c r="Q47" i="1" s="1"/>
  <c r="P48" i="1"/>
  <c r="P49" i="1"/>
  <c r="P50" i="1"/>
  <c r="P53" i="1"/>
  <c r="Q53" i="1" s="1"/>
  <c r="P54" i="1"/>
  <c r="Q54" i="1" s="1"/>
  <c r="P55" i="1"/>
  <c r="Q55" i="1" s="1"/>
  <c r="P56" i="1"/>
  <c r="Q56" i="1" s="1"/>
  <c r="P57" i="1"/>
  <c r="Q57" i="1" s="1"/>
  <c r="P58" i="1"/>
  <c r="Q58" i="1" s="1"/>
  <c r="P59" i="1"/>
  <c r="Q59" i="1" s="1"/>
  <c r="P60" i="1"/>
  <c r="Q60" i="1" s="1"/>
  <c r="P61" i="1"/>
  <c r="P62" i="1"/>
  <c r="P63" i="1"/>
  <c r="Q63" i="1" s="1"/>
  <c r="P64" i="1"/>
  <c r="Q64" i="1" s="1"/>
  <c r="P65" i="1"/>
  <c r="Q65" i="1" s="1"/>
  <c r="P12" i="1"/>
  <c r="Q12" i="1" s="1"/>
  <c r="Q19" i="1" l="1"/>
  <c r="Q61" i="1"/>
  <c r="Q48" i="1"/>
  <c r="Q62" i="1"/>
  <c r="Q49" i="1"/>
  <c r="Q50" i="1"/>
  <c r="O66" i="1"/>
  <c r="P66" i="1" s="1"/>
  <c r="Q66" i="1"/>
</calcChain>
</file>

<file path=xl/sharedStrings.xml><?xml version="1.0" encoding="utf-8"?>
<sst xmlns="http://schemas.openxmlformats.org/spreadsheetml/2006/main" count="151" uniqueCount="95">
  <si>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</si>
  <si>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</si>
  <si>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</si>
  <si>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</si>
  <si>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</si>
  <si>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</si>
  <si>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</si>
  <si>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</si>
  <si>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</si>
  <si>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Среднее квадратичное отклонение</t>
  </si>
  <si>
    <t>Коэффициент вариации (%)</t>
  </si>
  <si>
    <t>НМЦК (рын)</t>
  </si>
  <si>
    <t>Цена (руб.)</t>
  </si>
  <si>
    <t>Итого:</t>
  </si>
  <si>
    <t>Работник контрактной службы/контрактный управляющий:</t>
  </si>
  <si>
    <t>(должность)</t>
  </si>
  <si>
    <t>(подпись/расшифровка подписи)</t>
  </si>
  <si>
    <t>1</t>
  </si>
  <si>
    <t>Болт М22х80</t>
  </si>
  <si>
    <t>кг</t>
  </si>
  <si>
    <t>2</t>
  </si>
  <si>
    <t>Болт М 20х80</t>
  </si>
  <si>
    <t>3</t>
  </si>
  <si>
    <t>Болт М20х60</t>
  </si>
  <si>
    <t>4</t>
  </si>
  <si>
    <t>Болт М18х80</t>
  </si>
  <si>
    <t>Болт М 16х70</t>
  </si>
  <si>
    <t>Болт М 16х75</t>
  </si>
  <si>
    <t>Болт М16х60</t>
  </si>
  <si>
    <t>Болт М14х80</t>
  </si>
  <si>
    <t>Болт М 14х60</t>
  </si>
  <si>
    <t>Болт М12х100</t>
  </si>
  <si>
    <t>Болт М12х60</t>
  </si>
  <si>
    <t>Болт М 10х100</t>
  </si>
  <si>
    <t>Болт М 10х70</t>
  </si>
  <si>
    <t>Болт М10х40</t>
  </si>
  <si>
    <t>Болт М 8х50</t>
  </si>
  <si>
    <t>Болт М 6х50</t>
  </si>
  <si>
    <t>Гайка М 22</t>
  </si>
  <si>
    <t>Гайка М 20</t>
  </si>
  <si>
    <t>Гайка М 18</t>
  </si>
  <si>
    <t>Гайка М 16</t>
  </si>
  <si>
    <t>Гайка М 14</t>
  </si>
  <si>
    <t>Гайка М 12</t>
  </si>
  <si>
    <t>Гайка М 10</t>
  </si>
  <si>
    <t>Гайка М 8</t>
  </si>
  <si>
    <t>Гайка М 6</t>
  </si>
  <si>
    <t>Шпилька резьбовая М24х1000</t>
  </si>
  <si>
    <t>шт</t>
  </si>
  <si>
    <t>Шпилька резьбовая М20х1000</t>
  </si>
  <si>
    <t>Шпилька резьбовая М16х1000</t>
  </si>
  <si>
    <t>Шпилька резьбовая М18х1000</t>
  </si>
  <si>
    <t>Анкерный болт с гайкой  М12х185</t>
  </si>
  <si>
    <t>Анкерный болт с гайкой  М14х185</t>
  </si>
  <si>
    <t>Шайба М10</t>
  </si>
  <si>
    <t>Гвоздь 1,8х50мм</t>
  </si>
  <si>
    <t>Гвоздь 3,0х70мм</t>
  </si>
  <si>
    <t>Гвоздь 3,5х90мм</t>
  </si>
  <si>
    <t>Гвозди 4х100</t>
  </si>
  <si>
    <t>Саморез 35х3,5 по дереву</t>
  </si>
  <si>
    <t>Саморез 55х3,6 по дереву</t>
  </si>
  <si>
    <t>Саморез 75х4,2 по дереву</t>
  </si>
  <si>
    <t>Саморез 16х1,5 по металлу</t>
  </si>
  <si>
    <t>Саморез 25х2,5 по металлу</t>
  </si>
  <si>
    <t>Саморез 35х3,5 по металлу</t>
  </si>
  <si>
    <t>Саморез 56х4,2 по металлу</t>
  </si>
  <si>
    <t>Саморез 76х4,2 по металлу</t>
  </si>
  <si>
    <t>Шуруп 75х5 (желтый)</t>
  </si>
  <si>
    <t>Заклепки комбинированныет 4,0* 8 (1000шт)</t>
  </si>
  <si>
    <t>упак</t>
  </si>
  <si>
    <t>Заклепка забивная под молоток с полукруглой головкой стальная 10*40</t>
  </si>
  <si>
    <t>Электроды ОК-46:00-3мм</t>
  </si>
  <si>
    <t>Электроды ОК-46:00-4 мм</t>
  </si>
  <si>
    <t>Поставщик 1</t>
  </si>
  <si>
    <t>Поставщик 2</t>
  </si>
  <si>
    <t>Поставщик 3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</si>
  <si>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</si>
  <si>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</si>
  <si>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>Характеристики объекта закупки указаны в описании объекта закупки</t>
  </si>
  <si>
    <t>Средняя цена (руб.)</t>
  </si>
  <si>
    <t>* Цены контрактов из ЕИС скорректированы в зависимости от способа осуществления закупки согласно п.3.16 методических рекомендаций Приказа Минэкономразвития № 567 от 02.10.2013.</t>
  </si>
  <si>
    <t>** Цены контрактов из ЕИС могут быть приведены к текущему уровню цен путем применения коэффициента пересчета цен прошлых периодов п.3.18 методических рекомендаций Приказа Минэкономразвития № 567 от 02.10.2013.</t>
  </si>
  <si>
    <t xml:space="preserve">/ </t>
  </si>
  <si>
    <t>Ср. стоимость доставки до Заказчика продукции с НДС</t>
  </si>
  <si>
    <t xml:space="preserve">Суммарная максимальная стоимость закупки с НДС </t>
  </si>
  <si>
    <t>Болт М16х80</t>
  </si>
  <si>
    <t>Болт М14х85</t>
  </si>
  <si>
    <t>Болт М12х50</t>
  </si>
  <si>
    <t>Гвозди 5х120</t>
  </si>
  <si>
    <t>Саморез кровельный 25мм</t>
  </si>
  <si>
    <t>Поставщик 4</t>
  </si>
  <si>
    <t>Поставщик 5</t>
  </si>
  <si>
    <t>На основании проведенного анализа рынка и расчетов, НМЦК с доставкой  составляет: 1 191 973 рублей.</t>
  </si>
  <si>
    <t>Дата подготовки обоснования НМЦК:03.03.2026</t>
  </si>
  <si>
    <t>Метизы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</si>
</sst>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#########"/>
  </numFmts>
  <fonts count="15" x14ac:knownFonts="1">
    <font>
      <sz val="11"/>
      <color theme="1"/>
      <name val="Calibri"/>
      <family val="2"/>
      <scheme val="minor"/>
    </font>
    <font>
      <sz val="11"/>
      <color rgb="FF000000"/>
      <name val="Times New Roman"/>
      <charset val="204"/>
    </font>
    <font>
      <sz val="8"/>
      <color rgb="FF000000"/>
      <name val="Times New Roman"/>
      <charset val="204"/>
    </font>
    <font>
      <sz val="11"/>
      <color rgb="FF000000"/>
      <name val="Calibri"/>
      <charset val="204"/>
    </font>
    <font>
      <sz val="16"/>
      <color rgb="FF000000"/>
      <name val="Times New Roman"/>
      <charset val="204"/>
    </font>
    <font>
      <sz val="10"/>
      <color rgb="FF000000"/>
      <name val="Times New Roman"/>
      <charset val="204"/>
    </font>
    <font>
      <sz val="10"/>
      <name val="Times New Roman"/>
      <charset val="204"/>
    </font>
    <font>
      <sz val="10.8"/>
      <color rgb="FF000000"/>
      <name val="Calibri"/>
      <charset val="204"/>
    </font>
    <font>
      <sz val="9"/>
      <color rgb="FF000000"/>
      <name val="Calibri"/>
      <charset val="204"/>
    </font>
    <font>
      <sz val="10.8"/>
      <color rgb="FF000000"/>
      <name val="Times New Roman"/>
      <charset val="204"/>
    </font>
    <font>
      <sz val="9"/>
      <color rgb="FF000000"/>
      <name val="Times New Roman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Alignment="0"/>
  </cellStyleXfs>
  <cellXfs count="62">
    <xf numFmtId="0" fontId="0" fillId="0" borderId="0" xfId="0"/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2" fontId="1" fillId="0" borderId="0" xfId="0" applyNumberFormat="1" applyFont="1" applyFill="1" applyBorder="1"/>
    <xf numFmtId="2" fontId="1" fillId="0" borderId="1" xfId="0" applyNumberFormat="1" applyFont="1" applyFill="1" applyBorder="1"/>
    <xf numFmtId="164" fontId="5" fillId="0" borderId="2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2" fontId="1" fillId="0" borderId="5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top" wrapText="1"/>
    </xf>
    <xf numFmtId="2" fontId="1" fillId="0" borderId="2" xfId="0" applyNumberFormat="1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/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wrapText="1"/>
    </xf>
    <xf numFmtId="0" fontId="8" fillId="0" borderId="0" xfId="0" applyFont="1" applyFill="1" applyBorder="1"/>
    <xf numFmtId="0" fontId="5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/>
    <xf numFmtId="2" fontId="1" fillId="0" borderId="15" xfId="0" applyNumberFormat="1" applyFont="1" applyFill="1" applyBorder="1" applyAlignment="1">
      <alignment vertical="top"/>
    </xf>
    <xf numFmtId="164" fontId="5" fillId="0" borderId="15" xfId="0" applyNumberFormat="1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wrapText="1"/>
    </xf>
    <xf numFmtId="2" fontId="14" fillId="0" borderId="5" xfId="0" applyNumberFormat="1" applyFont="1" applyFill="1" applyBorder="1" applyAlignment="1">
      <alignment horizontal="center" vertical="center" wrapText="1"/>
    </xf>
    <xf numFmtId="3" fontId="5" fillId="0" borderId="15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164" fontId="1" fillId="0" borderId="15" xfId="0" applyNumberFormat="1" applyFont="1" applyFill="1" applyBorder="1" applyAlignment="1">
      <alignment horizontal="center" vertical="center"/>
    </xf>
    <xf numFmtId="2" fontId="13" fillId="0" borderId="14" xfId="0" applyNumberFormat="1" applyFont="1" applyBorder="1" applyAlignment="1">
      <alignment horizontal="center" vertical="center" wrapText="1"/>
    </xf>
    <xf numFmtId="2" fontId="13" fillId="0" borderId="15" xfId="0" applyNumberFormat="1" applyFont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top" wrapText="1"/>
    </xf>
    <xf numFmtId="0" fontId="6" fillId="0" borderId="15" xfId="0" applyFont="1" applyFill="1" applyBorder="1" applyAlignment="1">
      <alignment vertical="top" wrapText="1"/>
    </xf>
    <xf numFmtId="2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top" wrapText="1"/>
    </xf>
    <xf numFmtId="0" fontId="14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5" fillId="0" borderId="8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center" wrapText="1"/>
    </xf>
    <xf numFmtId="0" fontId="7" fillId="0" borderId="11" xfId="0" applyFont="1" applyFill="1" applyBorder="1" applyAlignment="1">
      <alignment horizontal="center" wrapText="1"/>
    </xf>
    <xf numFmtId="0" fontId="5" fillId="0" borderId="12" xfId="0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center" vertical="top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99695</xdr:colOff>
      <xdr:row>8</xdr:row>
      <xdr:rowOff>802005</xdr:rowOff>
    </xdr:to>
    <xdr:pic>
      <xdr:nvPicPr>
        <xdr:cNvPr id="6" name="Изображение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123825</xdr:colOff>
      <xdr:row>10</xdr:row>
      <xdr:rowOff>76200</xdr:rowOff>
    </xdr:from>
    <xdr:to>
      <xdr:col>11</xdr:col>
      <xdr:colOff>1190625</xdr:colOff>
      <xdr:row>11</xdr:row>
      <xdr:rowOff>30480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12</xdr:col>
      <xdr:colOff>180976</xdr:colOff>
      <xdr:row>10</xdr:row>
      <xdr:rowOff>152399</xdr:rowOff>
    </xdr:from>
    <xdr:to>
      <xdr:col>12</xdr:col>
      <xdr:colOff>1362076</xdr:colOff>
      <xdr:row>11</xdr:row>
      <xdr:rowOff>37464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14</xdr:col>
      <xdr:colOff>219075</xdr:colOff>
      <xdr:row>10</xdr:row>
      <xdr:rowOff>142875</xdr:rowOff>
    </xdr:from>
    <xdr:to>
      <xdr:col>14</xdr:col>
      <xdr:colOff>790575</xdr:colOff>
      <xdr:row>10</xdr:row>
      <xdr:rowOff>381000</xdr:rowOff>
    </xdr:to>
    <xdr:pic>
      <xdr:nvPicPr>
        <xdr:cNvPr id="10" name="Изображение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449550" y="4733925"/>
          <a:ext cx="571500" cy="23812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9"/>
  <sheetViews>
    <sheetView tabSelected="1" view="pageBreakPreview" topLeftCell="A61" zoomScale="60" zoomScaleNormal="100" workbookViewId="0">
      <selection activeCell="A8" sqref="A8:Q8"/>
    </sheetView>
  </sheetViews>
  <sheetFormatPr defaultColWidth="9" defaultRowHeight="15" x14ac:dyDescent="0.25"/>
  <cols>
    <col min="1" max="1" width="7.85546875" style="3" customWidth="1"/>
    <col min="2" max="2" width="20.85546875" style="3" customWidth="1"/>
    <col min="3" max="3" width="17.85546875" style="3" customWidth="1"/>
    <col min="4" max="4" width="14" style="3" customWidth="1"/>
    <col min="5" max="5" width="17" style="3" customWidth="1"/>
    <col min="6" max="6" width="10.28515625" style="3" customWidth="1"/>
    <col min="7" max="7" width="20" style="13" customWidth="1"/>
    <col min="8" max="8" width="22" style="13" customWidth="1"/>
    <col min="9" max="9" width="19.140625" style="13" customWidth="1"/>
    <col min="10" max="10" width="14.28515625" style="13" customWidth="1"/>
    <col min="11" max="11" width="16.5703125" style="13" customWidth="1"/>
    <col min="12" max="12" width="20.5703125" style="13" customWidth="1"/>
    <col min="13" max="13" width="23" style="13" customWidth="1"/>
    <col min="14" max="17" width="15.140625" style="13" customWidth="1"/>
    <col min="18" max="18" width="18.42578125" style="3" customWidth="1"/>
    <col min="19" max="1012" width="9.140625" style="3" customWidth="1"/>
    <col min="1013" max="16384" width="9" style="3"/>
  </cols>
  <sheetData>
    <row r="1" spans="1:19" ht="15" customHeight="1" x14ac:dyDescent="0.25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9" ht="15" customHeight="1" x14ac:dyDescent="0.25">
      <c r="A2" s="1"/>
      <c r="B2" s="1"/>
      <c r="C2" s="1"/>
      <c r="D2" s="1"/>
      <c r="E2" s="1"/>
      <c r="F2" s="1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9" ht="36" customHeight="1" x14ac:dyDescent="0.3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spans="1:19" ht="15" customHeight="1" x14ac:dyDescent="0.25">
      <c r="A4" s="1"/>
      <c r="B4" s="1"/>
      <c r="C4" s="1"/>
      <c r="D4" s="1"/>
      <c r="E4" s="1"/>
      <c r="F4" s="1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9" x14ac:dyDescent="0.25">
      <c r="A5" s="1"/>
      <c r="B5" s="1"/>
      <c r="C5" s="1"/>
      <c r="D5" s="1"/>
      <c r="E5" s="1"/>
      <c r="F5" s="1"/>
      <c r="G5" s="4"/>
      <c r="H5" s="4"/>
      <c r="I5" s="4"/>
      <c r="J5" s="4"/>
      <c r="K5" s="4"/>
      <c r="L5" s="5"/>
      <c r="M5" s="4"/>
      <c r="N5" s="4"/>
      <c r="O5" s="4"/>
      <c r="P5" s="4"/>
      <c r="Q5" s="4"/>
    </row>
    <row r="6" spans="1:19" ht="24.75" customHeight="1" x14ac:dyDescent="0.25">
      <c r="A6" s="35" t="s">
        <v>2</v>
      </c>
      <c r="B6" s="35"/>
      <c r="C6" s="43" t="s">
        <v>78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4"/>
      <c r="P6" s="44"/>
      <c r="Q6" s="44"/>
    </row>
    <row r="7" spans="1:19" ht="42" customHeight="1" x14ac:dyDescent="0.25">
      <c r="A7" s="35" t="s">
        <v>76</v>
      </c>
      <c r="B7" s="35"/>
      <c r="C7" s="43" t="s">
        <v>77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4"/>
      <c r="P7" s="44"/>
      <c r="Q7" s="44"/>
    </row>
    <row r="8" spans="1:19" ht="43.5" customHeight="1" x14ac:dyDescent="0.25">
      <c r="A8" s="39" t="s">
        <v>94</v>
      </c>
      <c r="B8" s="40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</row>
    <row r="9" spans="1:19" ht="125.25" customHeight="1" x14ac:dyDescent="0.25">
      <c r="A9" s="36" t="s">
        <v>3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7"/>
      <c r="P9" s="37"/>
      <c r="Q9" s="37"/>
    </row>
    <row r="10" spans="1:19" ht="61.5" customHeight="1" x14ac:dyDescent="0.25">
      <c r="A10" s="35" t="s">
        <v>4</v>
      </c>
      <c r="B10" s="35" t="s">
        <v>5</v>
      </c>
      <c r="C10" s="35"/>
      <c r="D10" s="38" t="s">
        <v>6</v>
      </c>
      <c r="E10" s="35" t="s">
        <v>7</v>
      </c>
      <c r="F10" s="38" t="s">
        <v>8</v>
      </c>
      <c r="G10" s="6" t="s">
        <v>73</v>
      </c>
      <c r="H10" s="6" t="s">
        <v>74</v>
      </c>
      <c r="I10" s="6" t="s">
        <v>75</v>
      </c>
      <c r="J10" s="6" t="s">
        <v>90</v>
      </c>
      <c r="K10" s="6" t="s">
        <v>91</v>
      </c>
      <c r="L10" s="7" t="s">
        <v>9</v>
      </c>
      <c r="M10" s="7" t="s">
        <v>10</v>
      </c>
      <c r="N10" s="38" t="s">
        <v>79</v>
      </c>
      <c r="O10" s="8" t="s">
        <v>11</v>
      </c>
      <c r="P10" s="26" t="s">
        <v>83</v>
      </c>
      <c r="Q10" s="27" t="s">
        <v>84</v>
      </c>
    </row>
    <row r="11" spans="1:19" ht="45" customHeight="1" x14ac:dyDescent="0.25">
      <c r="A11" s="35"/>
      <c r="B11" s="35"/>
      <c r="C11" s="35"/>
      <c r="D11" s="38"/>
      <c r="E11" s="35"/>
      <c r="F11" s="38"/>
      <c r="G11" s="6" t="s">
        <v>12</v>
      </c>
      <c r="H11" s="6" t="s">
        <v>12</v>
      </c>
      <c r="I11" s="6" t="s">
        <v>12</v>
      </c>
      <c r="J11" s="6" t="s">
        <v>12</v>
      </c>
      <c r="K11" s="6" t="s">
        <v>12</v>
      </c>
      <c r="L11" s="9"/>
      <c r="M11" s="9"/>
      <c r="N11" s="38"/>
      <c r="O11" s="10"/>
      <c r="P11" s="24"/>
      <c r="Q11" s="24"/>
    </row>
    <row r="12" spans="1:19" ht="52.5" customHeight="1" x14ac:dyDescent="0.25">
      <c r="A12" s="11" t="s">
        <v>17</v>
      </c>
      <c r="B12" s="35" t="s">
        <v>18</v>
      </c>
      <c r="C12" s="35"/>
      <c r="D12" s="7"/>
      <c r="E12" s="11" t="s">
        <v>19</v>
      </c>
      <c r="F12" s="12">
        <v>15</v>
      </c>
      <c r="G12" s="32">
        <v>370</v>
      </c>
      <c r="H12" s="32">
        <v>377</v>
      </c>
      <c r="I12" s="32">
        <v>410</v>
      </c>
      <c r="J12" s="6">
        <v>400</v>
      </c>
      <c r="K12" s="6">
        <v>380</v>
      </c>
      <c r="L12" s="34">
        <f>STDEV(G12:K12)</f>
        <v>16.84636459299157</v>
      </c>
      <c r="M12" s="34">
        <f>L12/N12*100</f>
        <v>4.3485711391305033</v>
      </c>
      <c r="N12" s="6">
        <f>(G12+H12+I12+J12+K12)/5</f>
        <v>387.4</v>
      </c>
      <c r="O12" s="6">
        <f>F12*N12</f>
        <v>5811</v>
      </c>
      <c r="P12" s="25">
        <f>O12*0.25</f>
        <v>1452.75</v>
      </c>
      <c r="Q12" s="25">
        <f>O12+P12</f>
        <v>7263.75</v>
      </c>
      <c r="R12" s="13"/>
      <c r="S12" s="13"/>
    </row>
    <row r="13" spans="1:19" ht="52.5" customHeight="1" x14ac:dyDescent="0.25">
      <c r="A13" s="11" t="s">
        <v>20</v>
      </c>
      <c r="B13" s="35" t="s">
        <v>21</v>
      </c>
      <c r="C13" s="35"/>
      <c r="D13" s="7"/>
      <c r="E13" s="11" t="s">
        <v>19</v>
      </c>
      <c r="F13" s="12">
        <v>53</v>
      </c>
      <c r="G13" s="32">
        <v>270</v>
      </c>
      <c r="H13" s="32">
        <v>275</v>
      </c>
      <c r="I13" s="32">
        <v>277</v>
      </c>
      <c r="J13" s="6">
        <v>281</v>
      </c>
      <c r="K13" s="6">
        <v>272</v>
      </c>
      <c r="L13" s="34">
        <f t="shared" ref="L13:L65" si="0">STDEV(G13:K13)</f>
        <v>4.3011626335213133</v>
      </c>
      <c r="M13" s="34">
        <f>L13/N13*100</f>
        <v>1.5640591394622958</v>
      </c>
      <c r="N13" s="6">
        <f>(G13+H13+I13+J13+K13)/5</f>
        <v>275</v>
      </c>
      <c r="O13" s="6">
        <f t="shared" ref="O13:O65" si="1">F13*N13</f>
        <v>14575</v>
      </c>
      <c r="P13" s="25">
        <f t="shared" ref="P13:P66" si="2">O13*0.25</f>
        <v>3643.75</v>
      </c>
      <c r="Q13" s="25">
        <f t="shared" ref="Q13:Q65" si="3">O13+P13</f>
        <v>18218.75</v>
      </c>
      <c r="R13" s="13"/>
      <c r="S13" s="13"/>
    </row>
    <row r="14" spans="1:19" ht="52.5" customHeight="1" x14ac:dyDescent="0.25">
      <c r="A14" s="11" t="s">
        <v>22</v>
      </c>
      <c r="B14" s="35" t="s">
        <v>23</v>
      </c>
      <c r="C14" s="35"/>
      <c r="D14" s="7"/>
      <c r="E14" s="11" t="s">
        <v>19</v>
      </c>
      <c r="F14" s="12">
        <v>120</v>
      </c>
      <c r="G14" s="32">
        <v>200</v>
      </c>
      <c r="H14" s="32">
        <v>212</v>
      </c>
      <c r="I14" s="32">
        <v>225</v>
      </c>
      <c r="J14" s="6">
        <v>202</v>
      </c>
      <c r="K14" s="6">
        <v>220</v>
      </c>
      <c r="L14" s="34">
        <f t="shared" si="0"/>
        <v>10.917875251164944</v>
      </c>
      <c r="M14" s="34">
        <f t="shared" ref="M14:M65" si="4">L14/N14*100</f>
        <v>5.1548041790202754</v>
      </c>
      <c r="N14" s="6">
        <f t="shared" ref="N14:N65" si="5">(G14+H14+I14+J14+K14)/5</f>
        <v>211.8</v>
      </c>
      <c r="O14" s="6">
        <f t="shared" si="1"/>
        <v>25416</v>
      </c>
      <c r="P14" s="25">
        <f t="shared" si="2"/>
        <v>6354</v>
      </c>
      <c r="Q14" s="25">
        <f t="shared" si="3"/>
        <v>31770</v>
      </c>
      <c r="R14" s="13"/>
      <c r="S14" s="13"/>
    </row>
    <row r="15" spans="1:19" ht="52.5" customHeight="1" x14ac:dyDescent="0.25">
      <c r="A15" s="11" t="s">
        <v>24</v>
      </c>
      <c r="B15" s="35" t="s">
        <v>25</v>
      </c>
      <c r="C15" s="35"/>
      <c r="D15" s="7"/>
      <c r="E15" s="11" t="s">
        <v>19</v>
      </c>
      <c r="F15" s="12">
        <v>223.92</v>
      </c>
      <c r="G15" s="32">
        <v>244</v>
      </c>
      <c r="H15" s="32">
        <v>251</v>
      </c>
      <c r="I15" s="32">
        <v>248</v>
      </c>
      <c r="J15" s="6">
        <v>256</v>
      </c>
      <c r="K15" s="6">
        <v>249</v>
      </c>
      <c r="L15" s="34">
        <f t="shared" si="0"/>
        <v>4.3931765272977596</v>
      </c>
      <c r="M15" s="34">
        <f t="shared" si="4"/>
        <v>1.7600867497186539</v>
      </c>
      <c r="N15" s="6">
        <f t="shared" si="5"/>
        <v>249.6</v>
      </c>
      <c r="O15" s="6">
        <f t="shared" si="1"/>
        <v>55890.431999999993</v>
      </c>
      <c r="P15" s="25">
        <f t="shared" si="2"/>
        <v>13972.607999999998</v>
      </c>
      <c r="Q15" s="25">
        <f t="shared" si="3"/>
        <v>69863.039999999994</v>
      </c>
      <c r="R15" s="13"/>
      <c r="S15" s="13"/>
    </row>
    <row r="16" spans="1:19" ht="52.5" customHeight="1" x14ac:dyDescent="0.25">
      <c r="A16" s="30">
        <v>5</v>
      </c>
      <c r="B16" s="35" t="s">
        <v>85</v>
      </c>
      <c r="C16" s="35"/>
      <c r="D16" s="7"/>
      <c r="E16" s="29" t="s">
        <v>19</v>
      </c>
      <c r="F16" s="31">
        <v>16.100000000000001</v>
      </c>
      <c r="G16" s="33">
        <v>146</v>
      </c>
      <c r="H16" s="33">
        <v>149</v>
      </c>
      <c r="I16" s="33">
        <v>147</v>
      </c>
      <c r="J16" s="25">
        <v>152</v>
      </c>
      <c r="K16" s="25">
        <v>150</v>
      </c>
      <c r="L16" s="34">
        <f t="shared" si="0"/>
        <v>2.3874672772626644</v>
      </c>
      <c r="M16" s="34">
        <f t="shared" si="4"/>
        <v>1.6044806970851238</v>
      </c>
      <c r="N16" s="6">
        <f t="shared" si="5"/>
        <v>148.80000000000001</v>
      </c>
      <c r="O16" s="6">
        <f t="shared" si="1"/>
        <v>2395.6800000000003</v>
      </c>
      <c r="P16" s="25">
        <f t="shared" si="2"/>
        <v>598.92000000000007</v>
      </c>
      <c r="Q16" s="25">
        <f t="shared" si="3"/>
        <v>2994.6000000000004</v>
      </c>
      <c r="R16" s="13"/>
      <c r="S16" s="13"/>
    </row>
    <row r="17" spans="1:19" ht="52.5" customHeight="1" x14ac:dyDescent="0.25">
      <c r="A17" s="11">
        <v>6</v>
      </c>
      <c r="B17" s="35" t="s">
        <v>26</v>
      </c>
      <c r="C17" s="35"/>
      <c r="D17" s="7"/>
      <c r="E17" s="11" t="s">
        <v>19</v>
      </c>
      <c r="F17" s="12">
        <v>160</v>
      </c>
      <c r="G17" s="32">
        <v>317</v>
      </c>
      <c r="H17" s="32">
        <v>323</v>
      </c>
      <c r="I17" s="32">
        <v>319</v>
      </c>
      <c r="J17" s="6">
        <v>333</v>
      </c>
      <c r="K17" s="6">
        <v>325</v>
      </c>
      <c r="L17" s="34">
        <f t="shared" si="0"/>
        <v>6.2289646009589745</v>
      </c>
      <c r="M17" s="34">
        <f t="shared" si="4"/>
        <v>1.9260867659118659</v>
      </c>
      <c r="N17" s="6">
        <f t="shared" si="5"/>
        <v>323.39999999999998</v>
      </c>
      <c r="O17" s="6">
        <f t="shared" si="1"/>
        <v>51744</v>
      </c>
      <c r="P17" s="25">
        <f t="shared" si="2"/>
        <v>12936</v>
      </c>
      <c r="Q17" s="25">
        <f t="shared" si="3"/>
        <v>64680</v>
      </c>
      <c r="R17" s="13"/>
      <c r="S17" s="13"/>
    </row>
    <row r="18" spans="1:19" ht="52.5" customHeight="1" x14ac:dyDescent="0.25">
      <c r="A18" s="11">
        <v>7</v>
      </c>
      <c r="B18" s="35" t="s">
        <v>27</v>
      </c>
      <c r="C18" s="35"/>
      <c r="D18" s="7"/>
      <c r="E18" s="11" t="s">
        <v>19</v>
      </c>
      <c r="F18" s="12">
        <v>14.7</v>
      </c>
      <c r="G18" s="32">
        <v>208</v>
      </c>
      <c r="H18" s="32">
        <v>212</v>
      </c>
      <c r="I18" s="32">
        <v>238</v>
      </c>
      <c r="J18" s="6">
        <v>227</v>
      </c>
      <c r="K18" s="6">
        <v>210</v>
      </c>
      <c r="L18" s="34">
        <f t="shared" si="0"/>
        <v>13</v>
      </c>
      <c r="M18" s="34">
        <f t="shared" si="4"/>
        <v>5.93607305936073</v>
      </c>
      <c r="N18" s="6">
        <f t="shared" si="5"/>
        <v>219</v>
      </c>
      <c r="O18" s="6">
        <f t="shared" si="1"/>
        <v>3219.2999999999997</v>
      </c>
      <c r="P18" s="25">
        <f t="shared" si="2"/>
        <v>804.82499999999993</v>
      </c>
      <c r="Q18" s="25">
        <f t="shared" si="3"/>
        <v>4024.1249999999995</v>
      </c>
      <c r="R18" s="13"/>
      <c r="S18" s="13"/>
    </row>
    <row r="19" spans="1:19" ht="52.5" customHeight="1" x14ac:dyDescent="0.25">
      <c r="A19" s="11">
        <v>8</v>
      </c>
      <c r="B19" s="35" t="s">
        <v>28</v>
      </c>
      <c r="C19" s="35"/>
      <c r="D19" s="7"/>
      <c r="E19" s="11" t="s">
        <v>19</v>
      </c>
      <c r="F19" s="12">
        <v>30</v>
      </c>
      <c r="G19" s="32">
        <v>189</v>
      </c>
      <c r="H19" s="32">
        <v>198</v>
      </c>
      <c r="I19" s="32">
        <v>190</v>
      </c>
      <c r="J19" s="6">
        <v>192</v>
      </c>
      <c r="K19" s="6">
        <v>194</v>
      </c>
      <c r="L19" s="34">
        <f t="shared" si="0"/>
        <v>3.5777087639996634</v>
      </c>
      <c r="M19" s="34">
        <f t="shared" si="4"/>
        <v>1.8575850280372084</v>
      </c>
      <c r="N19" s="6">
        <f t="shared" si="5"/>
        <v>192.6</v>
      </c>
      <c r="O19" s="6">
        <f t="shared" si="1"/>
        <v>5778</v>
      </c>
      <c r="P19" s="25">
        <f t="shared" si="2"/>
        <v>1444.5</v>
      </c>
      <c r="Q19" s="25">
        <f t="shared" si="3"/>
        <v>7222.5</v>
      </c>
      <c r="R19" s="13"/>
      <c r="S19" s="13"/>
    </row>
    <row r="20" spans="1:19" ht="52.5" customHeight="1" x14ac:dyDescent="0.25">
      <c r="A20" s="30">
        <v>9</v>
      </c>
      <c r="B20" s="35" t="s">
        <v>86</v>
      </c>
      <c r="C20" s="35"/>
      <c r="D20" s="7"/>
      <c r="E20" s="29" t="s">
        <v>19</v>
      </c>
      <c r="F20" s="31">
        <v>12.8</v>
      </c>
      <c r="G20" s="33">
        <v>199</v>
      </c>
      <c r="H20" s="33">
        <v>198</v>
      </c>
      <c r="I20" s="33">
        <v>235</v>
      </c>
      <c r="J20" s="25">
        <v>214</v>
      </c>
      <c r="K20" s="25">
        <v>223</v>
      </c>
      <c r="L20" s="34">
        <f t="shared" si="0"/>
        <v>15.833508770957875</v>
      </c>
      <c r="M20" s="34">
        <f t="shared" si="4"/>
        <v>7.4057571426369861</v>
      </c>
      <c r="N20" s="6">
        <f t="shared" si="5"/>
        <v>213.8</v>
      </c>
      <c r="O20" s="6">
        <f t="shared" si="1"/>
        <v>2736.6400000000003</v>
      </c>
      <c r="P20" s="25">
        <f t="shared" si="2"/>
        <v>684.16000000000008</v>
      </c>
      <c r="Q20" s="25">
        <f t="shared" si="3"/>
        <v>3420.8</v>
      </c>
      <c r="R20" s="13"/>
      <c r="S20" s="13"/>
    </row>
    <row r="21" spans="1:19" ht="52.5" customHeight="1" x14ac:dyDescent="0.25">
      <c r="A21" s="11">
        <v>10</v>
      </c>
      <c r="B21" s="35" t="s">
        <v>29</v>
      </c>
      <c r="C21" s="35"/>
      <c r="D21" s="7"/>
      <c r="E21" s="11" t="s">
        <v>19</v>
      </c>
      <c r="F21" s="12">
        <v>36</v>
      </c>
      <c r="G21" s="32">
        <v>216</v>
      </c>
      <c r="H21" s="32">
        <v>222</v>
      </c>
      <c r="I21" s="32">
        <v>223</v>
      </c>
      <c r="J21" s="6">
        <v>247</v>
      </c>
      <c r="K21" s="6">
        <v>218</v>
      </c>
      <c r="L21" s="34">
        <f t="shared" si="0"/>
        <v>12.517987058628874</v>
      </c>
      <c r="M21" s="34">
        <f t="shared" si="4"/>
        <v>5.5586088182188611</v>
      </c>
      <c r="N21" s="6">
        <f t="shared" si="5"/>
        <v>225.2</v>
      </c>
      <c r="O21" s="6">
        <f t="shared" si="1"/>
        <v>8107.2</v>
      </c>
      <c r="P21" s="25">
        <f t="shared" si="2"/>
        <v>2026.8</v>
      </c>
      <c r="Q21" s="25">
        <f t="shared" si="3"/>
        <v>10134</v>
      </c>
      <c r="R21" s="13"/>
      <c r="S21" s="13"/>
    </row>
    <row r="22" spans="1:19" ht="52.5" customHeight="1" x14ac:dyDescent="0.25">
      <c r="A22" s="11">
        <v>11</v>
      </c>
      <c r="B22" s="35" t="s">
        <v>30</v>
      </c>
      <c r="C22" s="35"/>
      <c r="D22" s="7"/>
      <c r="E22" s="11" t="s">
        <v>19</v>
      </c>
      <c r="F22" s="12">
        <v>160</v>
      </c>
      <c r="G22" s="32">
        <v>250</v>
      </c>
      <c r="H22" s="32">
        <v>254</v>
      </c>
      <c r="I22" s="32">
        <v>255</v>
      </c>
      <c r="J22" s="6">
        <v>260</v>
      </c>
      <c r="K22" s="6">
        <v>251</v>
      </c>
      <c r="L22" s="34">
        <f t="shared" si="0"/>
        <v>3.9370039370059056</v>
      </c>
      <c r="M22" s="34">
        <f t="shared" si="4"/>
        <v>1.550001550002325</v>
      </c>
      <c r="N22" s="6">
        <f t="shared" si="5"/>
        <v>254</v>
      </c>
      <c r="O22" s="6">
        <f t="shared" si="1"/>
        <v>40640</v>
      </c>
      <c r="P22" s="25">
        <f t="shared" si="2"/>
        <v>10160</v>
      </c>
      <c r="Q22" s="25">
        <f t="shared" si="3"/>
        <v>50800</v>
      </c>
      <c r="R22" s="13"/>
      <c r="S22" s="13"/>
    </row>
    <row r="23" spans="1:19" ht="52.5" customHeight="1" x14ac:dyDescent="0.25">
      <c r="A23" s="11">
        <v>12</v>
      </c>
      <c r="B23" s="35" t="s">
        <v>31</v>
      </c>
      <c r="C23" s="35"/>
      <c r="D23" s="7"/>
      <c r="E23" s="11" t="s">
        <v>19</v>
      </c>
      <c r="F23" s="12">
        <v>11.5</v>
      </c>
      <c r="G23" s="32">
        <v>252</v>
      </c>
      <c r="H23" s="32">
        <v>259</v>
      </c>
      <c r="I23" s="32">
        <v>260</v>
      </c>
      <c r="J23" s="6">
        <v>257</v>
      </c>
      <c r="K23" s="6">
        <v>266</v>
      </c>
      <c r="L23" s="34">
        <f t="shared" si="0"/>
        <v>5.0695167422546303</v>
      </c>
      <c r="M23" s="34">
        <f t="shared" si="4"/>
        <v>1.9588550008711865</v>
      </c>
      <c r="N23" s="6">
        <f t="shared" si="5"/>
        <v>258.8</v>
      </c>
      <c r="O23" s="6">
        <f t="shared" si="1"/>
        <v>2976.2000000000003</v>
      </c>
      <c r="P23" s="25">
        <f t="shared" si="2"/>
        <v>744.05000000000007</v>
      </c>
      <c r="Q23" s="25">
        <f t="shared" si="3"/>
        <v>3720.2500000000005</v>
      </c>
      <c r="R23" s="13"/>
      <c r="S23" s="13"/>
    </row>
    <row r="24" spans="1:19" ht="52.5" customHeight="1" x14ac:dyDescent="0.25">
      <c r="A24" s="11">
        <v>13</v>
      </c>
      <c r="B24" s="35" t="s">
        <v>32</v>
      </c>
      <c r="C24" s="35"/>
      <c r="D24" s="7"/>
      <c r="E24" s="11" t="s">
        <v>19</v>
      </c>
      <c r="F24" s="12">
        <v>190</v>
      </c>
      <c r="G24" s="32">
        <v>130</v>
      </c>
      <c r="H24" s="32">
        <v>133</v>
      </c>
      <c r="I24" s="32">
        <v>134</v>
      </c>
      <c r="J24" s="6">
        <v>142</v>
      </c>
      <c r="K24" s="6">
        <v>150</v>
      </c>
      <c r="L24" s="34">
        <f t="shared" si="0"/>
        <v>8.1363382427231965</v>
      </c>
      <c r="M24" s="34">
        <f t="shared" si="4"/>
        <v>5.9044544577091411</v>
      </c>
      <c r="N24" s="6">
        <f t="shared" si="5"/>
        <v>137.80000000000001</v>
      </c>
      <c r="O24" s="6">
        <f t="shared" si="1"/>
        <v>26182.000000000004</v>
      </c>
      <c r="P24" s="25">
        <f t="shared" si="2"/>
        <v>6545.5000000000009</v>
      </c>
      <c r="Q24" s="25">
        <f t="shared" si="3"/>
        <v>32727.500000000004</v>
      </c>
      <c r="R24" s="13"/>
      <c r="S24" s="13"/>
    </row>
    <row r="25" spans="1:19" ht="52.5" customHeight="1" x14ac:dyDescent="0.25">
      <c r="A25" s="30">
        <v>14</v>
      </c>
      <c r="B25" s="35" t="s">
        <v>87</v>
      </c>
      <c r="C25" s="35"/>
      <c r="D25" s="7"/>
      <c r="E25" s="29" t="s">
        <v>19</v>
      </c>
      <c r="F25" s="31">
        <v>2.95</v>
      </c>
      <c r="G25" s="33">
        <v>148</v>
      </c>
      <c r="H25" s="33">
        <v>149</v>
      </c>
      <c r="I25" s="33">
        <v>150</v>
      </c>
      <c r="J25" s="25">
        <v>155</v>
      </c>
      <c r="K25" s="25">
        <v>154</v>
      </c>
      <c r="L25" s="34">
        <f t="shared" si="0"/>
        <v>3.1144823004794873</v>
      </c>
      <c r="M25" s="34">
        <f t="shared" si="4"/>
        <v>2.0598427913224122</v>
      </c>
      <c r="N25" s="6">
        <f t="shared" si="5"/>
        <v>151.19999999999999</v>
      </c>
      <c r="O25" s="6">
        <f t="shared" si="1"/>
        <v>446.04</v>
      </c>
      <c r="P25" s="25">
        <f t="shared" si="2"/>
        <v>111.51</v>
      </c>
      <c r="Q25" s="25">
        <f t="shared" si="3"/>
        <v>557.55000000000007</v>
      </c>
      <c r="R25" s="13"/>
      <c r="S25" s="13"/>
    </row>
    <row r="26" spans="1:19" ht="52.5" customHeight="1" x14ac:dyDescent="0.25">
      <c r="A26" s="11">
        <v>15</v>
      </c>
      <c r="B26" s="35" t="s">
        <v>33</v>
      </c>
      <c r="C26" s="35"/>
      <c r="D26" s="7"/>
      <c r="E26" s="11" t="s">
        <v>19</v>
      </c>
      <c r="F26" s="12">
        <v>6.4</v>
      </c>
      <c r="G26" s="32">
        <v>158</v>
      </c>
      <c r="H26" s="32">
        <v>160</v>
      </c>
      <c r="I26" s="32">
        <v>159</v>
      </c>
      <c r="J26" s="6">
        <v>164</v>
      </c>
      <c r="K26" s="6">
        <v>159</v>
      </c>
      <c r="L26" s="34">
        <f t="shared" si="0"/>
        <v>2.3452078799117149</v>
      </c>
      <c r="M26" s="34">
        <f t="shared" si="4"/>
        <v>1.4657549249448218</v>
      </c>
      <c r="N26" s="6">
        <f t="shared" si="5"/>
        <v>160</v>
      </c>
      <c r="O26" s="6">
        <f t="shared" si="1"/>
        <v>1024</v>
      </c>
      <c r="P26" s="25">
        <f t="shared" si="2"/>
        <v>256</v>
      </c>
      <c r="Q26" s="25">
        <f t="shared" si="3"/>
        <v>1280</v>
      </c>
      <c r="R26" s="13"/>
      <c r="S26" s="13"/>
    </row>
    <row r="27" spans="1:19" ht="52.5" customHeight="1" x14ac:dyDescent="0.25">
      <c r="A27" s="11">
        <v>16</v>
      </c>
      <c r="B27" s="35" t="s">
        <v>34</v>
      </c>
      <c r="C27" s="35"/>
      <c r="D27" s="7"/>
      <c r="E27" s="11" t="s">
        <v>19</v>
      </c>
      <c r="F27" s="12">
        <v>2.4</v>
      </c>
      <c r="G27" s="32">
        <v>145</v>
      </c>
      <c r="H27" s="32">
        <v>144</v>
      </c>
      <c r="I27" s="32">
        <v>133</v>
      </c>
      <c r="J27" s="6">
        <v>139</v>
      </c>
      <c r="K27" s="6">
        <v>147</v>
      </c>
      <c r="L27" s="34">
        <f t="shared" si="0"/>
        <v>5.6391488719486738</v>
      </c>
      <c r="M27" s="34">
        <f t="shared" si="4"/>
        <v>3.9824497683253348</v>
      </c>
      <c r="N27" s="6">
        <f t="shared" si="5"/>
        <v>141.6</v>
      </c>
      <c r="O27" s="6">
        <f t="shared" si="1"/>
        <v>339.84</v>
      </c>
      <c r="P27" s="25">
        <f t="shared" si="2"/>
        <v>84.96</v>
      </c>
      <c r="Q27" s="25">
        <f t="shared" si="3"/>
        <v>424.79999999999995</v>
      </c>
      <c r="R27" s="13"/>
      <c r="S27" s="13"/>
    </row>
    <row r="28" spans="1:19" ht="52.5" customHeight="1" x14ac:dyDescent="0.25">
      <c r="A28" s="11">
        <v>17</v>
      </c>
      <c r="B28" s="35" t="s">
        <v>35</v>
      </c>
      <c r="C28" s="35"/>
      <c r="D28" s="7"/>
      <c r="E28" s="11" t="s">
        <v>19</v>
      </c>
      <c r="F28" s="12">
        <v>23.8</v>
      </c>
      <c r="G28" s="32">
        <v>325</v>
      </c>
      <c r="H28" s="32">
        <v>350</v>
      </c>
      <c r="I28" s="32">
        <v>315</v>
      </c>
      <c r="J28" s="6">
        <v>310</v>
      </c>
      <c r="K28" s="6">
        <v>341</v>
      </c>
      <c r="L28" s="34">
        <f t="shared" si="0"/>
        <v>16.991174179555692</v>
      </c>
      <c r="M28" s="34">
        <f t="shared" si="4"/>
        <v>5.1770792746970429</v>
      </c>
      <c r="N28" s="6">
        <f t="shared" si="5"/>
        <v>328.2</v>
      </c>
      <c r="O28" s="6">
        <f t="shared" si="1"/>
        <v>7811.16</v>
      </c>
      <c r="P28" s="25">
        <f t="shared" si="2"/>
        <v>1952.79</v>
      </c>
      <c r="Q28" s="25">
        <f t="shared" si="3"/>
        <v>9763.9500000000007</v>
      </c>
      <c r="R28" s="13"/>
      <c r="S28" s="13"/>
    </row>
    <row r="29" spans="1:19" ht="52.5" customHeight="1" x14ac:dyDescent="0.25">
      <c r="A29" s="11">
        <v>18</v>
      </c>
      <c r="B29" s="35" t="s">
        <v>36</v>
      </c>
      <c r="C29" s="35"/>
      <c r="D29" s="7"/>
      <c r="E29" s="11" t="s">
        <v>19</v>
      </c>
      <c r="F29" s="12">
        <v>1.25</v>
      </c>
      <c r="G29" s="32">
        <v>175</v>
      </c>
      <c r="H29" s="32">
        <v>188</v>
      </c>
      <c r="I29" s="32">
        <v>177</v>
      </c>
      <c r="J29" s="6">
        <v>184</v>
      </c>
      <c r="K29" s="6">
        <v>181</v>
      </c>
      <c r="L29" s="34">
        <f t="shared" si="0"/>
        <v>5.2440442408507577</v>
      </c>
      <c r="M29" s="34">
        <f t="shared" si="4"/>
        <v>2.8972620115197558</v>
      </c>
      <c r="N29" s="6">
        <f t="shared" si="5"/>
        <v>181</v>
      </c>
      <c r="O29" s="6">
        <f t="shared" si="1"/>
        <v>226.25</v>
      </c>
      <c r="P29" s="25">
        <f t="shared" si="2"/>
        <v>56.5625</v>
      </c>
      <c r="Q29" s="25">
        <f t="shared" si="3"/>
        <v>282.8125</v>
      </c>
      <c r="R29" s="13"/>
      <c r="S29" s="13"/>
    </row>
    <row r="30" spans="1:19" ht="52.5" customHeight="1" x14ac:dyDescent="0.25">
      <c r="A30" s="11">
        <v>19</v>
      </c>
      <c r="B30" s="35" t="s">
        <v>37</v>
      </c>
      <c r="C30" s="35"/>
      <c r="D30" s="7"/>
      <c r="E30" s="11" t="s">
        <v>19</v>
      </c>
      <c r="F30" s="12">
        <v>0.22</v>
      </c>
      <c r="G30" s="32">
        <v>180</v>
      </c>
      <c r="H30" s="32">
        <v>182</v>
      </c>
      <c r="I30" s="32">
        <v>186</v>
      </c>
      <c r="J30" s="6">
        <v>197</v>
      </c>
      <c r="K30" s="6">
        <v>193</v>
      </c>
      <c r="L30" s="34">
        <f t="shared" si="0"/>
        <v>7.2318738927058179</v>
      </c>
      <c r="M30" s="34">
        <f t="shared" si="4"/>
        <v>3.8549434396086451</v>
      </c>
      <c r="N30" s="6">
        <f t="shared" si="5"/>
        <v>187.6</v>
      </c>
      <c r="O30" s="6">
        <f t="shared" si="1"/>
        <v>41.271999999999998</v>
      </c>
      <c r="P30" s="25">
        <f t="shared" si="2"/>
        <v>10.318</v>
      </c>
      <c r="Q30" s="25">
        <f t="shared" si="3"/>
        <v>51.589999999999996</v>
      </c>
      <c r="R30" s="13"/>
      <c r="S30" s="13"/>
    </row>
    <row r="31" spans="1:19" ht="52.5" customHeight="1" x14ac:dyDescent="0.25">
      <c r="A31" s="11">
        <v>20</v>
      </c>
      <c r="B31" s="35" t="s">
        <v>38</v>
      </c>
      <c r="C31" s="35"/>
      <c r="D31" s="7"/>
      <c r="E31" s="11" t="s">
        <v>19</v>
      </c>
      <c r="F31" s="12">
        <v>2</v>
      </c>
      <c r="G31" s="32">
        <v>250</v>
      </c>
      <c r="H31" s="32">
        <v>254</v>
      </c>
      <c r="I31" s="32">
        <v>262</v>
      </c>
      <c r="J31" s="6">
        <v>259</v>
      </c>
      <c r="K31" s="6">
        <v>257</v>
      </c>
      <c r="L31" s="34">
        <f t="shared" si="0"/>
        <v>4.6151923036857303</v>
      </c>
      <c r="M31" s="34">
        <f t="shared" si="4"/>
        <v>1.7999969983173676</v>
      </c>
      <c r="N31" s="6">
        <f t="shared" si="5"/>
        <v>256.39999999999998</v>
      </c>
      <c r="O31" s="6">
        <f t="shared" si="1"/>
        <v>512.79999999999995</v>
      </c>
      <c r="P31" s="25">
        <f t="shared" si="2"/>
        <v>128.19999999999999</v>
      </c>
      <c r="Q31" s="25">
        <f t="shared" si="3"/>
        <v>641</v>
      </c>
      <c r="R31" s="13"/>
      <c r="S31" s="13"/>
    </row>
    <row r="32" spans="1:19" ht="52.5" customHeight="1" x14ac:dyDescent="0.25">
      <c r="A32" s="11">
        <v>21</v>
      </c>
      <c r="B32" s="35" t="s">
        <v>39</v>
      </c>
      <c r="C32" s="35"/>
      <c r="D32" s="7"/>
      <c r="E32" s="11" t="s">
        <v>19</v>
      </c>
      <c r="F32" s="12">
        <v>10.65</v>
      </c>
      <c r="G32" s="32">
        <v>244</v>
      </c>
      <c r="H32" s="32">
        <v>249</v>
      </c>
      <c r="I32" s="32">
        <v>252</v>
      </c>
      <c r="J32" s="6">
        <v>248</v>
      </c>
      <c r="K32" s="6">
        <v>234</v>
      </c>
      <c r="L32" s="34">
        <f t="shared" si="0"/>
        <v>6.9856996786291923</v>
      </c>
      <c r="M32" s="34">
        <f t="shared" si="4"/>
        <v>2.8466583857494667</v>
      </c>
      <c r="N32" s="6">
        <f t="shared" si="5"/>
        <v>245.4</v>
      </c>
      <c r="O32" s="6">
        <f t="shared" si="1"/>
        <v>2613.5100000000002</v>
      </c>
      <c r="P32" s="25">
        <f t="shared" si="2"/>
        <v>653.37750000000005</v>
      </c>
      <c r="Q32" s="25">
        <f t="shared" si="3"/>
        <v>3266.8875000000003</v>
      </c>
      <c r="R32" s="13"/>
      <c r="S32" s="13"/>
    </row>
    <row r="33" spans="1:19" ht="52.5" customHeight="1" x14ac:dyDescent="0.25">
      <c r="A33" s="11">
        <v>22</v>
      </c>
      <c r="B33" s="35" t="s">
        <v>40</v>
      </c>
      <c r="C33" s="35"/>
      <c r="D33" s="7"/>
      <c r="E33" s="11" t="s">
        <v>19</v>
      </c>
      <c r="F33" s="12">
        <v>50.57</v>
      </c>
      <c r="G33" s="32">
        <v>168</v>
      </c>
      <c r="H33" s="32">
        <v>170</v>
      </c>
      <c r="I33" s="32">
        <v>169</v>
      </c>
      <c r="J33" s="6">
        <v>172</v>
      </c>
      <c r="K33" s="6">
        <v>171</v>
      </c>
      <c r="L33" s="34">
        <f t="shared" si="0"/>
        <v>1.5811388300841898</v>
      </c>
      <c r="M33" s="34">
        <f t="shared" si="4"/>
        <v>0.93008166475540577</v>
      </c>
      <c r="N33" s="6">
        <f t="shared" si="5"/>
        <v>170</v>
      </c>
      <c r="O33" s="6">
        <f t="shared" si="1"/>
        <v>8596.9</v>
      </c>
      <c r="P33" s="25">
        <f t="shared" si="2"/>
        <v>2149.2249999999999</v>
      </c>
      <c r="Q33" s="25">
        <f t="shared" si="3"/>
        <v>10746.125</v>
      </c>
      <c r="R33" s="13"/>
      <c r="S33" s="13"/>
    </row>
    <row r="34" spans="1:19" ht="52.5" customHeight="1" x14ac:dyDescent="0.25">
      <c r="A34" s="11">
        <v>23</v>
      </c>
      <c r="B34" s="35" t="s">
        <v>41</v>
      </c>
      <c r="C34" s="35"/>
      <c r="D34" s="7"/>
      <c r="E34" s="11" t="s">
        <v>19</v>
      </c>
      <c r="F34" s="12">
        <v>49.56</v>
      </c>
      <c r="G34" s="32">
        <v>150</v>
      </c>
      <c r="H34" s="32">
        <v>154</v>
      </c>
      <c r="I34" s="32">
        <v>157</v>
      </c>
      <c r="J34" s="6">
        <v>155</v>
      </c>
      <c r="K34" s="6">
        <v>158</v>
      </c>
      <c r="L34" s="34">
        <f t="shared" si="0"/>
        <v>3.1144823004794873</v>
      </c>
      <c r="M34" s="34">
        <f t="shared" si="4"/>
        <v>2.0119394705939841</v>
      </c>
      <c r="N34" s="6">
        <f t="shared" si="5"/>
        <v>154.80000000000001</v>
      </c>
      <c r="O34" s="6">
        <f t="shared" si="1"/>
        <v>7671.8880000000008</v>
      </c>
      <c r="P34" s="25">
        <f t="shared" si="2"/>
        <v>1917.9720000000002</v>
      </c>
      <c r="Q34" s="25">
        <f t="shared" si="3"/>
        <v>9589.86</v>
      </c>
      <c r="R34" s="13"/>
      <c r="S34" s="13"/>
    </row>
    <row r="35" spans="1:19" ht="52.5" customHeight="1" x14ac:dyDescent="0.25">
      <c r="A35" s="11">
        <v>24</v>
      </c>
      <c r="B35" s="35" t="s">
        <v>42</v>
      </c>
      <c r="C35" s="35"/>
      <c r="D35" s="7"/>
      <c r="E35" s="11" t="s">
        <v>19</v>
      </c>
      <c r="F35" s="12">
        <v>45.77</v>
      </c>
      <c r="G35" s="32">
        <v>220</v>
      </c>
      <c r="H35" s="32">
        <v>227</v>
      </c>
      <c r="I35" s="32">
        <v>225</v>
      </c>
      <c r="J35" s="6">
        <v>199</v>
      </c>
      <c r="K35" s="6">
        <v>219</v>
      </c>
      <c r="L35" s="34">
        <f t="shared" si="0"/>
        <v>11.135528725660043</v>
      </c>
      <c r="M35" s="34">
        <f t="shared" si="4"/>
        <v>5.1080406998440564</v>
      </c>
      <c r="N35" s="6">
        <f t="shared" si="5"/>
        <v>218</v>
      </c>
      <c r="O35" s="6">
        <f t="shared" si="1"/>
        <v>9977.86</v>
      </c>
      <c r="P35" s="25">
        <f t="shared" si="2"/>
        <v>2494.4650000000001</v>
      </c>
      <c r="Q35" s="25">
        <f t="shared" si="3"/>
        <v>12472.325000000001</v>
      </c>
      <c r="R35" s="13"/>
      <c r="S35" s="13"/>
    </row>
    <row r="36" spans="1:19" ht="52.5" customHeight="1" x14ac:dyDescent="0.25">
      <c r="A36" s="11">
        <v>25</v>
      </c>
      <c r="B36" s="35" t="s">
        <v>43</v>
      </c>
      <c r="C36" s="35"/>
      <c r="D36" s="7"/>
      <c r="E36" s="11" t="s">
        <v>19</v>
      </c>
      <c r="F36" s="12">
        <v>44.51</v>
      </c>
      <c r="G36" s="32">
        <v>103</v>
      </c>
      <c r="H36" s="32">
        <v>113</v>
      </c>
      <c r="I36" s="32">
        <v>115</v>
      </c>
      <c r="J36" s="6">
        <v>121</v>
      </c>
      <c r="K36" s="6">
        <v>109</v>
      </c>
      <c r="L36" s="34">
        <f t="shared" si="0"/>
        <v>6.7230945255886443</v>
      </c>
      <c r="M36" s="34">
        <f t="shared" si="4"/>
        <v>5.9920628570308772</v>
      </c>
      <c r="N36" s="6">
        <f t="shared" si="5"/>
        <v>112.2</v>
      </c>
      <c r="O36" s="6">
        <f t="shared" si="1"/>
        <v>4994.0219999999999</v>
      </c>
      <c r="P36" s="25">
        <f t="shared" si="2"/>
        <v>1248.5055</v>
      </c>
      <c r="Q36" s="25">
        <f t="shared" si="3"/>
        <v>6242.5275000000001</v>
      </c>
      <c r="R36" s="13"/>
      <c r="S36" s="13"/>
    </row>
    <row r="37" spans="1:19" ht="52.5" customHeight="1" x14ac:dyDescent="0.25">
      <c r="A37" s="11">
        <v>26</v>
      </c>
      <c r="B37" s="35" t="s">
        <v>44</v>
      </c>
      <c r="C37" s="35"/>
      <c r="D37" s="7"/>
      <c r="E37" s="11" t="s">
        <v>19</v>
      </c>
      <c r="F37" s="12">
        <v>6.4</v>
      </c>
      <c r="G37" s="32">
        <v>224</v>
      </c>
      <c r="H37" s="32">
        <v>226</v>
      </c>
      <c r="I37" s="32">
        <v>230</v>
      </c>
      <c r="J37" s="6">
        <v>229</v>
      </c>
      <c r="K37" s="6">
        <v>212</v>
      </c>
      <c r="L37" s="34">
        <f t="shared" si="0"/>
        <v>7.2249567472753773</v>
      </c>
      <c r="M37" s="34">
        <f t="shared" si="4"/>
        <v>3.2225498426741201</v>
      </c>
      <c r="N37" s="6">
        <f t="shared" si="5"/>
        <v>224.2</v>
      </c>
      <c r="O37" s="6">
        <f t="shared" si="1"/>
        <v>1434.88</v>
      </c>
      <c r="P37" s="25">
        <f t="shared" si="2"/>
        <v>358.72</v>
      </c>
      <c r="Q37" s="25">
        <f t="shared" si="3"/>
        <v>1793.6000000000001</v>
      </c>
      <c r="R37" s="13"/>
      <c r="S37" s="13"/>
    </row>
    <row r="38" spans="1:19" ht="52.5" customHeight="1" x14ac:dyDescent="0.25">
      <c r="A38" s="11">
        <v>27</v>
      </c>
      <c r="B38" s="35" t="s">
        <v>45</v>
      </c>
      <c r="C38" s="35"/>
      <c r="D38" s="7"/>
      <c r="E38" s="11" t="s">
        <v>19</v>
      </c>
      <c r="F38" s="12">
        <v>0.25</v>
      </c>
      <c r="G38" s="32">
        <v>250</v>
      </c>
      <c r="H38" s="32">
        <v>254</v>
      </c>
      <c r="I38" s="32">
        <v>249</v>
      </c>
      <c r="J38" s="6">
        <v>259</v>
      </c>
      <c r="K38" s="6">
        <v>257</v>
      </c>
      <c r="L38" s="34">
        <f t="shared" si="0"/>
        <v>4.3243496620879309</v>
      </c>
      <c r="M38" s="34">
        <f t="shared" si="4"/>
        <v>1.7038414744239287</v>
      </c>
      <c r="N38" s="6">
        <f t="shared" si="5"/>
        <v>253.8</v>
      </c>
      <c r="O38" s="6">
        <f t="shared" si="1"/>
        <v>63.45</v>
      </c>
      <c r="P38" s="25">
        <f t="shared" si="2"/>
        <v>15.862500000000001</v>
      </c>
      <c r="Q38" s="25">
        <f t="shared" si="3"/>
        <v>79.3125</v>
      </c>
      <c r="R38" s="13"/>
      <c r="S38" s="13"/>
    </row>
    <row r="39" spans="1:19" ht="52.5" customHeight="1" x14ac:dyDescent="0.25">
      <c r="A39" s="11">
        <v>28</v>
      </c>
      <c r="B39" s="35" t="s">
        <v>46</v>
      </c>
      <c r="C39" s="35"/>
      <c r="D39" s="7"/>
      <c r="E39" s="11" t="s">
        <v>19</v>
      </c>
      <c r="F39" s="12">
        <v>0.04</v>
      </c>
      <c r="G39" s="32">
        <v>145</v>
      </c>
      <c r="H39" s="32">
        <v>162</v>
      </c>
      <c r="I39" s="32">
        <v>149</v>
      </c>
      <c r="J39" s="6">
        <v>160</v>
      </c>
      <c r="K39" s="6">
        <v>158</v>
      </c>
      <c r="L39" s="34">
        <f t="shared" si="0"/>
        <v>7.3959448348402379</v>
      </c>
      <c r="M39" s="34">
        <f t="shared" si="4"/>
        <v>4.7777421413696626</v>
      </c>
      <c r="N39" s="6">
        <f t="shared" si="5"/>
        <v>154.80000000000001</v>
      </c>
      <c r="O39" s="6">
        <f t="shared" si="1"/>
        <v>6.1920000000000002</v>
      </c>
      <c r="P39" s="25">
        <f t="shared" si="2"/>
        <v>1.548</v>
      </c>
      <c r="Q39" s="25">
        <f t="shared" si="3"/>
        <v>7.74</v>
      </c>
      <c r="R39" s="13"/>
      <c r="S39" s="13"/>
    </row>
    <row r="40" spans="1:19" ht="52.5" customHeight="1" x14ac:dyDescent="0.25">
      <c r="A40" s="11">
        <v>29</v>
      </c>
      <c r="B40" s="35" t="s">
        <v>47</v>
      </c>
      <c r="C40" s="35"/>
      <c r="D40" s="7"/>
      <c r="E40" s="11" t="s">
        <v>48</v>
      </c>
      <c r="F40" s="12">
        <v>2</v>
      </c>
      <c r="G40" s="32">
        <v>455</v>
      </c>
      <c r="H40" s="32">
        <v>379</v>
      </c>
      <c r="I40" s="32">
        <v>465</v>
      </c>
      <c r="J40" s="6">
        <v>388</v>
      </c>
      <c r="K40" s="6">
        <v>420</v>
      </c>
      <c r="L40" s="34">
        <f t="shared" si="0"/>
        <v>38.552561523198435</v>
      </c>
      <c r="M40" s="34">
        <f t="shared" si="4"/>
        <v>9.1486856960603777</v>
      </c>
      <c r="N40" s="6">
        <f t="shared" si="5"/>
        <v>421.4</v>
      </c>
      <c r="O40" s="6">
        <f t="shared" si="1"/>
        <v>842.8</v>
      </c>
      <c r="P40" s="25">
        <f t="shared" si="2"/>
        <v>210.7</v>
      </c>
      <c r="Q40" s="25">
        <f t="shared" si="3"/>
        <v>1053.5</v>
      </c>
      <c r="R40" s="13"/>
      <c r="S40" s="13"/>
    </row>
    <row r="41" spans="1:19" ht="52.5" customHeight="1" x14ac:dyDescent="0.25">
      <c r="A41" s="11">
        <v>30</v>
      </c>
      <c r="B41" s="35" t="s">
        <v>49</v>
      </c>
      <c r="C41" s="35"/>
      <c r="D41" s="7"/>
      <c r="E41" s="11" t="s">
        <v>48</v>
      </c>
      <c r="F41" s="12">
        <v>2</v>
      </c>
      <c r="G41" s="32">
        <v>305</v>
      </c>
      <c r="H41" s="32">
        <v>314</v>
      </c>
      <c r="I41" s="32">
        <v>324</v>
      </c>
      <c r="J41" s="6">
        <v>325</v>
      </c>
      <c r="K41" s="6">
        <v>327</v>
      </c>
      <c r="L41" s="34">
        <f t="shared" si="0"/>
        <v>9.3005376188691375</v>
      </c>
      <c r="M41" s="34">
        <f t="shared" si="4"/>
        <v>2.915529034128256</v>
      </c>
      <c r="N41" s="6">
        <f t="shared" si="5"/>
        <v>319</v>
      </c>
      <c r="O41" s="6">
        <f t="shared" si="1"/>
        <v>638</v>
      </c>
      <c r="P41" s="25">
        <f t="shared" si="2"/>
        <v>159.5</v>
      </c>
      <c r="Q41" s="25">
        <f t="shared" si="3"/>
        <v>797.5</v>
      </c>
      <c r="R41" s="13"/>
      <c r="S41" s="13"/>
    </row>
    <row r="42" spans="1:19" ht="52.5" customHeight="1" x14ac:dyDescent="0.25">
      <c r="A42" s="11">
        <v>31</v>
      </c>
      <c r="B42" s="35" t="s">
        <v>50</v>
      </c>
      <c r="C42" s="35"/>
      <c r="D42" s="7"/>
      <c r="E42" s="11" t="s">
        <v>48</v>
      </c>
      <c r="F42" s="12">
        <v>2</v>
      </c>
      <c r="G42" s="32">
        <v>187</v>
      </c>
      <c r="H42" s="32">
        <v>192</v>
      </c>
      <c r="I42" s="32">
        <v>199</v>
      </c>
      <c r="J42" s="6">
        <v>188</v>
      </c>
      <c r="K42" s="6">
        <v>200</v>
      </c>
      <c r="L42" s="34">
        <f t="shared" si="0"/>
        <v>6.058052492344383</v>
      </c>
      <c r="M42" s="34">
        <f t="shared" si="4"/>
        <v>3.135637935996058</v>
      </c>
      <c r="N42" s="6">
        <f t="shared" si="5"/>
        <v>193.2</v>
      </c>
      <c r="O42" s="6">
        <f t="shared" si="1"/>
        <v>386.4</v>
      </c>
      <c r="P42" s="25">
        <f t="shared" si="2"/>
        <v>96.6</v>
      </c>
      <c r="Q42" s="25">
        <f t="shared" si="3"/>
        <v>483</v>
      </c>
      <c r="R42" s="13"/>
      <c r="S42" s="13"/>
    </row>
    <row r="43" spans="1:19" ht="52.5" customHeight="1" x14ac:dyDescent="0.25">
      <c r="A43" s="11">
        <v>32</v>
      </c>
      <c r="B43" s="35" t="s">
        <v>51</v>
      </c>
      <c r="C43" s="35"/>
      <c r="D43" s="7"/>
      <c r="E43" s="11" t="s">
        <v>48</v>
      </c>
      <c r="F43" s="12">
        <v>2</v>
      </c>
      <c r="G43" s="32">
        <v>451</v>
      </c>
      <c r="H43" s="32">
        <v>459</v>
      </c>
      <c r="I43" s="32">
        <v>462</v>
      </c>
      <c r="J43" s="6">
        <v>485</v>
      </c>
      <c r="K43" s="6">
        <v>478</v>
      </c>
      <c r="L43" s="34">
        <f t="shared" si="0"/>
        <v>14.053469322555197</v>
      </c>
      <c r="M43" s="34">
        <f t="shared" si="4"/>
        <v>3.0093082061146035</v>
      </c>
      <c r="N43" s="6">
        <f t="shared" si="5"/>
        <v>467</v>
      </c>
      <c r="O43" s="6">
        <f t="shared" si="1"/>
        <v>934</v>
      </c>
      <c r="P43" s="25">
        <f t="shared" si="2"/>
        <v>233.5</v>
      </c>
      <c r="Q43" s="25">
        <f t="shared" si="3"/>
        <v>1167.5</v>
      </c>
      <c r="R43" s="13"/>
      <c r="S43" s="13"/>
    </row>
    <row r="44" spans="1:19" ht="52.5" customHeight="1" x14ac:dyDescent="0.25">
      <c r="A44" s="11">
        <v>33</v>
      </c>
      <c r="B44" s="35" t="s">
        <v>52</v>
      </c>
      <c r="C44" s="35"/>
      <c r="D44" s="7"/>
      <c r="E44" s="11" t="s">
        <v>48</v>
      </c>
      <c r="F44" s="12">
        <v>250</v>
      </c>
      <c r="G44" s="32">
        <v>380</v>
      </c>
      <c r="H44" s="32">
        <v>388</v>
      </c>
      <c r="I44" s="32">
        <v>397</v>
      </c>
      <c r="J44" s="6">
        <v>399</v>
      </c>
      <c r="K44" s="6">
        <v>379</v>
      </c>
      <c r="L44" s="34">
        <f t="shared" si="0"/>
        <v>9.2897793299948734</v>
      </c>
      <c r="M44" s="34">
        <f t="shared" si="4"/>
        <v>2.3905762557886958</v>
      </c>
      <c r="N44" s="6">
        <f t="shared" si="5"/>
        <v>388.6</v>
      </c>
      <c r="O44" s="6">
        <f t="shared" si="1"/>
        <v>97150</v>
      </c>
      <c r="P44" s="25">
        <f t="shared" si="2"/>
        <v>24287.5</v>
      </c>
      <c r="Q44" s="25">
        <f t="shared" si="3"/>
        <v>121437.5</v>
      </c>
      <c r="R44" s="13"/>
      <c r="S44" s="13"/>
    </row>
    <row r="45" spans="1:19" ht="52.5" customHeight="1" x14ac:dyDescent="0.25">
      <c r="A45" s="11">
        <v>34</v>
      </c>
      <c r="B45" s="35" t="s">
        <v>53</v>
      </c>
      <c r="C45" s="35"/>
      <c r="D45" s="7"/>
      <c r="E45" s="11" t="s">
        <v>48</v>
      </c>
      <c r="F45" s="12">
        <v>250</v>
      </c>
      <c r="G45" s="32">
        <v>45</v>
      </c>
      <c r="H45" s="32">
        <v>37</v>
      </c>
      <c r="I45" s="32">
        <v>42</v>
      </c>
      <c r="J45" s="6">
        <v>39</v>
      </c>
      <c r="K45" s="6">
        <v>43</v>
      </c>
      <c r="L45" s="34">
        <f t="shared" si="0"/>
        <v>3.1937438845342623</v>
      </c>
      <c r="M45" s="34">
        <f t="shared" si="4"/>
        <v>7.7518055449860732</v>
      </c>
      <c r="N45" s="6">
        <f t="shared" si="5"/>
        <v>41.2</v>
      </c>
      <c r="O45" s="6">
        <f t="shared" si="1"/>
        <v>10300</v>
      </c>
      <c r="P45" s="25">
        <f t="shared" si="2"/>
        <v>2575</v>
      </c>
      <c r="Q45" s="25">
        <f t="shared" si="3"/>
        <v>12875</v>
      </c>
      <c r="R45" s="13"/>
      <c r="S45" s="13"/>
    </row>
    <row r="46" spans="1:19" ht="52.5" customHeight="1" x14ac:dyDescent="0.25">
      <c r="A46" s="11">
        <v>35</v>
      </c>
      <c r="B46" s="35" t="s">
        <v>54</v>
      </c>
      <c r="C46" s="35"/>
      <c r="D46" s="7"/>
      <c r="E46" s="11" t="s">
        <v>48</v>
      </c>
      <c r="F46" s="12">
        <v>200</v>
      </c>
      <c r="G46" s="32">
        <v>15</v>
      </c>
      <c r="H46" s="32">
        <v>19</v>
      </c>
      <c r="I46" s="32">
        <v>14</v>
      </c>
      <c r="J46" s="6">
        <v>16</v>
      </c>
      <c r="K46" s="6">
        <v>18</v>
      </c>
      <c r="L46" s="34">
        <f t="shared" si="0"/>
        <v>2.073644135332775</v>
      </c>
      <c r="M46" s="34">
        <f t="shared" si="4"/>
        <v>12.644171556907166</v>
      </c>
      <c r="N46" s="6">
        <f t="shared" si="5"/>
        <v>16.399999999999999</v>
      </c>
      <c r="O46" s="6">
        <f t="shared" si="1"/>
        <v>3279.9999999999995</v>
      </c>
      <c r="P46" s="25">
        <f t="shared" si="2"/>
        <v>819.99999999999989</v>
      </c>
      <c r="Q46" s="25">
        <f t="shared" si="3"/>
        <v>4099.9999999999991</v>
      </c>
      <c r="R46" s="13"/>
      <c r="S46" s="13"/>
    </row>
    <row r="47" spans="1:19" ht="52.5" customHeight="1" x14ac:dyDescent="0.25">
      <c r="A47" s="11">
        <v>36</v>
      </c>
      <c r="B47" s="35" t="s">
        <v>55</v>
      </c>
      <c r="C47" s="35"/>
      <c r="D47" s="7"/>
      <c r="E47" s="11" t="s">
        <v>19</v>
      </c>
      <c r="F47" s="12">
        <v>250</v>
      </c>
      <c r="G47" s="32">
        <v>350</v>
      </c>
      <c r="H47" s="32">
        <v>334</v>
      </c>
      <c r="I47" s="32">
        <v>367</v>
      </c>
      <c r="J47" s="6">
        <v>345</v>
      </c>
      <c r="K47" s="6">
        <v>351</v>
      </c>
      <c r="L47" s="34">
        <f t="shared" si="0"/>
        <v>11.928956366757319</v>
      </c>
      <c r="M47" s="34">
        <f t="shared" si="4"/>
        <v>3.4141260351337492</v>
      </c>
      <c r="N47" s="6">
        <f t="shared" si="5"/>
        <v>349.4</v>
      </c>
      <c r="O47" s="6">
        <f t="shared" si="1"/>
        <v>87350</v>
      </c>
      <c r="P47" s="25">
        <f t="shared" si="2"/>
        <v>21837.5</v>
      </c>
      <c r="Q47" s="25">
        <f t="shared" si="3"/>
        <v>109187.5</v>
      </c>
      <c r="R47" s="13"/>
      <c r="S47" s="13"/>
    </row>
    <row r="48" spans="1:19" ht="52.5" customHeight="1" x14ac:dyDescent="0.25">
      <c r="A48" s="11">
        <v>37</v>
      </c>
      <c r="B48" s="35" t="s">
        <v>56</v>
      </c>
      <c r="C48" s="35"/>
      <c r="D48" s="7"/>
      <c r="E48" s="11" t="s">
        <v>19</v>
      </c>
      <c r="F48" s="12">
        <v>250</v>
      </c>
      <c r="G48" s="32">
        <v>130</v>
      </c>
      <c r="H48" s="32">
        <v>135</v>
      </c>
      <c r="I48" s="32">
        <v>147</v>
      </c>
      <c r="J48" s="6">
        <v>150</v>
      </c>
      <c r="K48" s="6">
        <v>145</v>
      </c>
      <c r="L48" s="34">
        <f t="shared" si="0"/>
        <v>8.5029406677925259</v>
      </c>
      <c r="M48" s="34">
        <f t="shared" si="4"/>
        <v>6.0133950974487451</v>
      </c>
      <c r="N48" s="6">
        <f t="shared" si="5"/>
        <v>141.4</v>
      </c>
      <c r="O48" s="6">
        <f t="shared" si="1"/>
        <v>35350</v>
      </c>
      <c r="P48" s="25">
        <f t="shared" si="2"/>
        <v>8837.5</v>
      </c>
      <c r="Q48" s="25">
        <f t="shared" si="3"/>
        <v>44187.5</v>
      </c>
      <c r="R48" s="13"/>
      <c r="S48" s="13"/>
    </row>
    <row r="49" spans="1:19" ht="52.5" customHeight="1" x14ac:dyDescent="0.25">
      <c r="A49" s="11">
        <v>38</v>
      </c>
      <c r="B49" s="35" t="s">
        <v>57</v>
      </c>
      <c r="C49" s="35"/>
      <c r="D49" s="7"/>
      <c r="E49" s="11" t="s">
        <v>19</v>
      </c>
      <c r="F49" s="12">
        <v>250</v>
      </c>
      <c r="G49" s="32">
        <v>158</v>
      </c>
      <c r="H49" s="32">
        <v>155</v>
      </c>
      <c r="I49" s="32">
        <v>164</v>
      </c>
      <c r="J49" s="6">
        <v>159</v>
      </c>
      <c r="K49" s="6">
        <v>147</v>
      </c>
      <c r="L49" s="34">
        <f t="shared" si="0"/>
        <v>6.2689712074629913</v>
      </c>
      <c r="M49" s="34">
        <f t="shared" si="4"/>
        <v>4.0031744619814766</v>
      </c>
      <c r="N49" s="6">
        <f t="shared" si="5"/>
        <v>156.6</v>
      </c>
      <c r="O49" s="6">
        <f t="shared" si="1"/>
        <v>39150</v>
      </c>
      <c r="P49" s="25">
        <f t="shared" si="2"/>
        <v>9787.5</v>
      </c>
      <c r="Q49" s="25">
        <f t="shared" si="3"/>
        <v>48937.5</v>
      </c>
      <c r="R49" s="13"/>
      <c r="S49" s="13"/>
    </row>
    <row r="50" spans="1:19" ht="52.5" customHeight="1" x14ac:dyDescent="0.25">
      <c r="A50" s="11">
        <v>39</v>
      </c>
      <c r="B50" s="35" t="s">
        <v>58</v>
      </c>
      <c r="C50" s="35"/>
      <c r="D50" s="7"/>
      <c r="E50" s="11" t="s">
        <v>19</v>
      </c>
      <c r="F50" s="12">
        <v>25</v>
      </c>
      <c r="G50" s="32">
        <v>133</v>
      </c>
      <c r="H50" s="32">
        <v>137</v>
      </c>
      <c r="I50" s="32">
        <v>139</v>
      </c>
      <c r="J50" s="6">
        <v>142</v>
      </c>
      <c r="K50" s="6">
        <v>136</v>
      </c>
      <c r="L50" s="34">
        <f t="shared" si="0"/>
        <v>3.3615472627943221</v>
      </c>
      <c r="M50" s="34">
        <f t="shared" si="4"/>
        <v>2.4465409481763625</v>
      </c>
      <c r="N50" s="6">
        <f t="shared" si="5"/>
        <v>137.4</v>
      </c>
      <c r="O50" s="6">
        <f t="shared" si="1"/>
        <v>3435</v>
      </c>
      <c r="P50" s="25">
        <f t="shared" si="2"/>
        <v>858.75</v>
      </c>
      <c r="Q50" s="25">
        <f t="shared" si="3"/>
        <v>4293.75</v>
      </c>
      <c r="R50" s="13"/>
      <c r="S50" s="13"/>
    </row>
    <row r="51" spans="1:19" ht="52.5" customHeight="1" x14ac:dyDescent="0.25">
      <c r="A51" s="30">
        <v>40</v>
      </c>
      <c r="B51" s="35" t="s">
        <v>88</v>
      </c>
      <c r="C51" s="35"/>
      <c r="D51" s="7"/>
      <c r="E51" s="29" t="s">
        <v>19</v>
      </c>
      <c r="F51" s="31">
        <v>40</v>
      </c>
      <c r="G51" s="33">
        <v>264</v>
      </c>
      <c r="H51" s="33">
        <v>250</v>
      </c>
      <c r="I51" s="33">
        <v>266</v>
      </c>
      <c r="J51" s="25">
        <v>270</v>
      </c>
      <c r="K51" s="25">
        <v>257</v>
      </c>
      <c r="L51" s="34">
        <f t="shared" si="0"/>
        <v>7.9246451024635789</v>
      </c>
      <c r="M51" s="34">
        <f t="shared" si="4"/>
        <v>3.031616336061048</v>
      </c>
      <c r="N51" s="6">
        <f t="shared" si="5"/>
        <v>261.39999999999998</v>
      </c>
      <c r="O51" s="6">
        <f t="shared" si="1"/>
        <v>10456</v>
      </c>
      <c r="P51" s="25">
        <f t="shared" si="2"/>
        <v>2614</v>
      </c>
      <c r="Q51" s="25">
        <f t="shared" si="3"/>
        <v>13070</v>
      </c>
      <c r="R51" s="13"/>
      <c r="S51" s="13"/>
    </row>
    <row r="52" spans="1:19" ht="52.5" customHeight="1" x14ac:dyDescent="0.25">
      <c r="A52" s="30">
        <v>41</v>
      </c>
      <c r="B52" s="60" t="s">
        <v>89</v>
      </c>
      <c r="C52" s="61"/>
      <c r="D52" s="7"/>
      <c r="E52" s="30" t="s">
        <v>48</v>
      </c>
      <c r="F52" s="31">
        <v>4000</v>
      </c>
      <c r="G52" s="33">
        <v>2.5</v>
      </c>
      <c r="H52" s="33">
        <v>2.7</v>
      </c>
      <c r="I52" s="33">
        <v>3</v>
      </c>
      <c r="J52" s="25">
        <v>2.9</v>
      </c>
      <c r="K52" s="25">
        <v>3.4</v>
      </c>
      <c r="L52" s="34">
        <f t="shared" si="0"/>
        <v>0.33911649915626374</v>
      </c>
      <c r="M52" s="34">
        <f t="shared" si="4"/>
        <v>11.69367238469875</v>
      </c>
      <c r="N52" s="6">
        <f t="shared" si="5"/>
        <v>2.9</v>
      </c>
      <c r="O52" s="6">
        <f t="shared" si="1"/>
        <v>11600</v>
      </c>
      <c r="P52" s="25">
        <f t="shared" si="2"/>
        <v>2900</v>
      </c>
      <c r="Q52" s="25">
        <f t="shared" si="3"/>
        <v>14500</v>
      </c>
      <c r="R52" s="13"/>
      <c r="S52" s="13"/>
    </row>
    <row r="53" spans="1:19" ht="52.5" customHeight="1" x14ac:dyDescent="0.25">
      <c r="A53" s="11">
        <v>42</v>
      </c>
      <c r="B53" s="35" t="s">
        <v>59</v>
      </c>
      <c r="C53" s="35"/>
      <c r="D53" s="7"/>
      <c r="E53" s="11" t="s">
        <v>48</v>
      </c>
      <c r="F53" s="12">
        <v>1000</v>
      </c>
      <c r="G53" s="32">
        <v>1</v>
      </c>
      <c r="H53" s="32">
        <v>1</v>
      </c>
      <c r="I53" s="32">
        <v>0.55000000000000004</v>
      </c>
      <c r="J53" s="6">
        <v>0.59</v>
      </c>
      <c r="K53" s="6">
        <v>1.1000000000000001</v>
      </c>
      <c r="L53" s="34">
        <f t="shared" si="0"/>
        <v>0.25742960202742815</v>
      </c>
      <c r="M53" s="34">
        <f t="shared" si="4"/>
        <v>30.357264390026899</v>
      </c>
      <c r="N53" s="6">
        <f t="shared" si="5"/>
        <v>0.84800000000000009</v>
      </c>
      <c r="O53" s="6">
        <f t="shared" si="1"/>
        <v>848.00000000000011</v>
      </c>
      <c r="P53" s="25">
        <f t="shared" si="2"/>
        <v>212.00000000000003</v>
      </c>
      <c r="Q53" s="25">
        <f t="shared" si="3"/>
        <v>1060.0000000000002</v>
      </c>
      <c r="R53" s="13"/>
      <c r="S53" s="13"/>
    </row>
    <row r="54" spans="1:19" ht="52.5" customHeight="1" x14ac:dyDescent="0.25">
      <c r="A54" s="11">
        <v>43</v>
      </c>
      <c r="B54" s="35" t="s">
        <v>60</v>
      </c>
      <c r="C54" s="35"/>
      <c r="D54" s="7"/>
      <c r="E54" s="11" t="s">
        <v>48</v>
      </c>
      <c r="F54" s="12">
        <v>1000</v>
      </c>
      <c r="G54" s="32">
        <v>0.89</v>
      </c>
      <c r="H54" s="32">
        <v>0.9</v>
      </c>
      <c r="I54" s="32">
        <v>0.98</v>
      </c>
      <c r="J54" s="6">
        <v>1</v>
      </c>
      <c r="K54" s="6">
        <v>0.92</v>
      </c>
      <c r="L54" s="34">
        <f t="shared" si="0"/>
        <v>4.9193495504995362E-2</v>
      </c>
      <c r="M54" s="34">
        <f t="shared" si="4"/>
        <v>5.2445091156711472</v>
      </c>
      <c r="N54" s="6">
        <f t="shared" si="5"/>
        <v>0.93800000000000006</v>
      </c>
      <c r="O54" s="6">
        <f t="shared" si="1"/>
        <v>938</v>
      </c>
      <c r="P54" s="25">
        <f t="shared" si="2"/>
        <v>234.5</v>
      </c>
      <c r="Q54" s="25">
        <f t="shared" si="3"/>
        <v>1172.5</v>
      </c>
      <c r="R54" s="13"/>
      <c r="S54" s="13"/>
    </row>
    <row r="55" spans="1:19" ht="52.5" customHeight="1" x14ac:dyDescent="0.25">
      <c r="A55" s="11">
        <v>44</v>
      </c>
      <c r="B55" s="35" t="s">
        <v>61</v>
      </c>
      <c r="C55" s="35"/>
      <c r="D55" s="7"/>
      <c r="E55" s="11" t="s">
        <v>48</v>
      </c>
      <c r="F55" s="12">
        <v>1000</v>
      </c>
      <c r="G55" s="32">
        <v>1.5</v>
      </c>
      <c r="H55" s="32">
        <v>1.9</v>
      </c>
      <c r="I55" s="32">
        <v>2.4500000000000002</v>
      </c>
      <c r="J55" s="6">
        <v>1.98</v>
      </c>
      <c r="K55" s="6">
        <v>1.95</v>
      </c>
      <c r="L55" s="34">
        <f t="shared" si="0"/>
        <v>0.3375351833513075</v>
      </c>
      <c r="M55" s="34">
        <f t="shared" si="4"/>
        <v>17.256399966835762</v>
      </c>
      <c r="N55" s="6">
        <f t="shared" si="5"/>
        <v>1.956</v>
      </c>
      <c r="O55" s="6">
        <f t="shared" si="1"/>
        <v>1956</v>
      </c>
      <c r="P55" s="25">
        <f t="shared" si="2"/>
        <v>489</v>
      </c>
      <c r="Q55" s="25">
        <f t="shared" si="3"/>
        <v>2445</v>
      </c>
      <c r="R55" s="13"/>
      <c r="S55" s="13"/>
    </row>
    <row r="56" spans="1:19" ht="52.5" customHeight="1" x14ac:dyDescent="0.25">
      <c r="A56" s="11">
        <v>45</v>
      </c>
      <c r="B56" s="35" t="s">
        <v>62</v>
      </c>
      <c r="C56" s="35"/>
      <c r="D56" s="7"/>
      <c r="E56" s="11" t="s">
        <v>48</v>
      </c>
      <c r="F56" s="12">
        <v>500</v>
      </c>
      <c r="G56" s="32">
        <v>0.6</v>
      </c>
      <c r="H56" s="32">
        <v>1.1000000000000001</v>
      </c>
      <c r="I56" s="32">
        <v>0.9</v>
      </c>
      <c r="J56" s="6">
        <v>1</v>
      </c>
      <c r="K56" s="6">
        <v>1.24</v>
      </c>
      <c r="L56" s="34">
        <f t="shared" si="0"/>
        <v>0.24108089928486698</v>
      </c>
      <c r="M56" s="34">
        <f t="shared" si="4"/>
        <v>24.905051579015183</v>
      </c>
      <c r="N56" s="6">
        <f t="shared" si="5"/>
        <v>0.96799999999999997</v>
      </c>
      <c r="O56" s="6">
        <f t="shared" si="1"/>
        <v>484</v>
      </c>
      <c r="P56" s="25">
        <f t="shared" si="2"/>
        <v>121</v>
      </c>
      <c r="Q56" s="25">
        <f t="shared" si="3"/>
        <v>605</v>
      </c>
      <c r="R56" s="13"/>
      <c r="S56" s="13"/>
    </row>
    <row r="57" spans="1:19" ht="52.5" customHeight="1" x14ac:dyDescent="0.25">
      <c r="A57" s="11">
        <v>46</v>
      </c>
      <c r="B57" s="35" t="s">
        <v>63</v>
      </c>
      <c r="C57" s="35"/>
      <c r="D57" s="7"/>
      <c r="E57" s="11" t="s">
        <v>48</v>
      </c>
      <c r="F57" s="12">
        <v>1000</v>
      </c>
      <c r="G57" s="32">
        <v>0.8</v>
      </c>
      <c r="H57" s="32">
        <v>1.2</v>
      </c>
      <c r="I57" s="32">
        <v>1.1000000000000001</v>
      </c>
      <c r="J57" s="6">
        <v>0.89</v>
      </c>
      <c r="K57" s="6">
        <v>0.95</v>
      </c>
      <c r="L57" s="34">
        <f t="shared" si="0"/>
        <v>0.1611521020650982</v>
      </c>
      <c r="M57" s="34">
        <f t="shared" si="4"/>
        <v>16.310941504564592</v>
      </c>
      <c r="N57" s="6">
        <f t="shared" si="5"/>
        <v>0.9880000000000001</v>
      </c>
      <c r="O57" s="6">
        <f t="shared" si="1"/>
        <v>988.00000000000011</v>
      </c>
      <c r="P57" s="25">
        <f t="shared" si="2"/>
        <v>247.00000000000003</v>
      </c>
      <c r="Q57" s="25">
        <f t="shared" si="3"/>
        <v>1235.0000000000002</v>
      </c>
      <c r="R57" s="13"/>
      <c r="S57" s="13"/>
    </row>
    <row r="58" spans="1:19" ht="52.5" customHeight="1" x14ac:dyDescent="0.25">
      <c r="A58" s="11">
        <v>47</v>
      </c>
      <c r="B58" s="35" t="s">
        <v>64</v>
      </c>
      <c r="C58" s="35"/>
      <c r="D58" s="7"/>
      <c r="E58" s="11" t="s">
        <v>48</v>
      </c>
      <c r="F58" s="12">
        <v>1000</v>
      </c>
      <c r="G58" s="32">
        <v>0.5</v>
      </c>
      <c r="H58" s="32">
        <v>0.55000000000000004</v>
      </c>
      <c r="I58" s="32">
        <v>0.8</v>
      </c>
      <c r="J58" s="6">
        <v>0.88</v>
      </c>
      <c r="K58" s="6">
        <v>1</v>
      </c>
      <c r="L58" s="34">
        <f t="shared" si="0"/>
        <v>0.21466252583997958</v>
      </c>
      <c r="M58" s="34">
        <f t="shared" si="4"/>
        <v>28.775137512061605</v>
      </c>
      <c r="N58" s="6">
        <f t="shared" si="5"/>
        <v>0.746</v>
      </c>
      <c r="O58" s="6">
        <f t="shared" si="1"/>
        <v>746</v>
      </c>
      <c r="P58" s="25">
        <f t="shared" si="2"/>
        <v>186.5</v>
      </c>
      <c r="Q58" s="25">
        <f t="shared" si="3"/>
        <v>932.5</v>
      </c>
      <c r="R58" s="13"/>
      <c r="S58" s="13"/>
    </row>
    <row r="59" spans="1:19" ht="52.5" customHeight="1" x14ac:dyDescent="0.25">
      <c r="A59" s="11">
        <v>48</v>
      </c>
      <c r="B59" s="35" t="s">
        <v>65</v>
      </c>
      <c r="C59" s="35"/>
      <c r="D59" s="7"/>
      <c r="E59" s="11" t="s">
        <v>48</v>
      </c>
      <c r="F59" s="12">
        <v>1000</v>
      </c>
      <c r="G59" s="32">
        <v>6</v>
      </c>
      <c r="H59" s="32">
        <v>5</v>
      </c>
      <c r="I59" s="32">
        <v>7</v>
      </c>
      <c r="J59" s="6">
        <v>8</v>
      </c>
      <c r="K59" s="6">
        <v>9</v>
      </c>
      <c r="L59" s="34">
        <f t="shared" si="0"/>
        <v>1.5811388300841898</v>
      </c>
      <c r="M59" s="34">
        <f t="shared" si="4"/>
        <v>22.587697572631281</v>
      </c>
      <c r="N59" s="6">
        <f t="shared" si="5"/>
        <v>7</v>
      </c>
      <c r="O59" s="6">
        <f t="shared" si="1"/>
        <v>7000</v>
      </c>
      <c r="P59" s="25">
        <f t="shared" si="2"/>
        <v>1750</v>
      </c>
      <c r="Q59" s="25">
        <f t="shared" si="3"/>
        <v>8750</v>
      </c>
      <c r="R59" s="13"/>
      <c r="S59" s="13"/>
    </row>
    <row r="60" spans="1:19" ht="52.5" customHeight="1" x14ac:dyDescent="0.25">
      <c r="A60" s="11">
        <v>49</v>
      </c>
      <c r="B60" s="35" t="s">
        <v>66</v>
      </c>
      <c r="C60" s="35"/>
      <c r="D60" s="7"/>
      <c r="E60" s="11" t="s">
        <v>48</v>
      </c>
      <c r="F60" s="12">
        <v>1400</v>
      </c>
      <c r="G60" s="32">
        <v>3.5</v>
      </c>
      <c r="H60" s="32">
        <v>4</v>
      </c>
      <c r="I60" s="32">
        <v>3.8</v>
      </c>
      <c r="J60" s="6">
        <v>4.0999999999999996</v>
      </c>
      <c r="K60" s="6">
        <v>3.7</v>
      </c>
      <c r="L60" s="34">
        <f t="shared" si="0"/>
        <v>0.23874672772626632</v>
      </c>
      <c r="M60" s="34">
        <f t="shared" si="4"/>
        <v>6.2499143383839346</v>
      </c>
      <c r="N60" s="6">
        <f t="shared" si="5"/>
        <v>3.8200000000000003</v>
      </c>
      <c r="O60" s="6">
        <f t="shared" si="1"/>
        <v>5348</v>
      </c>
      <c r="P60" s="25">
        <f t="shared" si="2"/>
        <v>1337</v>
      </c>
      <c r="Q60" s="25">
        <f t="shared" si="3"/>
        <v>6685</v>
      </c>
      <c r="R60" s="13"/>
      <c r="S60" s="13"/>
    </row>
    <row r="61" spans="1:19" ht="52.5" customHeight="1" x14ac:dyDescent="0.25">
      <c r="A61" s="11">
        <v>50</v>
      </c>
      <c r="B61" s="35" t="s">
        <v>67</v>
      </c>
      <c r="C61" s="35"/>
      <c r="D61" s="7"/>
      <c r="E61" s="11" t="s">
        <v>48</v>
      </c>
      <c r="F61" s="12">
        <v>1000</v>
      </c>
      <c r="G61" s="32">
        <v>3</v>
      </c>
      <c r="H61" s="32">
        <v>3.5</v>
      </c>
      <c r="I61" s="32">
        <v>4</v>
      </c>
      <c r="J61" s="6">
        <v>3.8</v>
      </c>
      <c r="K61" s="6">
        <v>5</v>
      </c>
      <c r="L61" s="34">
        <f t="shared" si="0"/>
        <v>0.74027022093286876</v>
      </c>
      <c r="M61" s="34">
        <f t="shared" si="4"/>
        <v>19.177984998260847</v>
      </c>
      <c r="N61" s="6">
        <f t="shared" si="5"/>
        <v>3.8600000000000003</v>
      </c>
      <c r="O61" s="6">
        <f t="shared" si="1"/>
        <v>3860.0000000000005</v>
      </c>
      <c r="P61" s="25">
        <f t="shared" si="2"/>
        <v>965.00000000000011</v>
      </c>
      <c r="Q61" s="25">
        <f t="shared" si="3"/>
        <v>4825.0000000000009</v>
      </c>
      <c r="R61" s="13"/>
      <c r="S61" s="13"/>
    </row>
    <row r="62" spans="1:19" ht="52.5" customHeight="1" x14ac:dyDescent="0.25">
      <c r="A62" s="11">
        <v>51</v>
      </c>
      <c r="B62" s="35" t="s">
        <v>68</v>
      </c>
      <c r="C62" s="35"/>
      <c r="D62" s="7"/>
      <c r="E62" s="11" t="s">
        <v>69</v>
      </c>
      <c r="F62" s="12">
        <v>50</v>
      </c>
      <c r="G62" s="32">
        <v>850</v>
      </c>
      <c r="H62" s="32">
        <v>870</v>
      </c>
      <c r="I62" s="32">
        <v>877</v>
      </c>
      <c r="J62" s="6">
        <v>905</v>
      </c>
      <c r="K62" s="6">
        <v>855</v>
      </c>
      <c r="L62" s="34">
        <f t="shared" si="0"/>
        <v>21.732464195300079</v>
      </c>
      <c r="M62" s="34">
        <f t="shared" si="4"/>
        <v>2.493971103431269</v>
      </c>
      <c r="N62" s="6">
        <f t="shared" si="5"/>
        <v>871.4</v>
      </c>
      <c r="O62" s="6">
        <f t="shared" si="1"/>
        <v>43570</v>
      </c>
      <c r="P62" s="25">
        <f t="shared" si="2"/>
        <v>10892.5</v>
      </c>
      <c r="Q62" s="25">
        <f t="shared" si="3"/>
        <v>54462.5</v>
      </c>
      <c r="R62" s="13"/>
      <c r="S62" s="13"/>
    </row>
    <row r="63" spans="1:19" ht="52.5" customHeight="1" x14ac:dyDescent="0.25">
      <c r="A63" s="11">
        <v>52</v>
      </c>
      <c r="B63" s="35" t="s">
        <v>70</v>
      </c>
      <c r="C63" s="35"/>
      <c r="D63" s="7"/>
      <c r="E63" s="11" t="s">
        <v>48</v>
      </c>
      <c r="F63" s="12">
        <v>45</v>
      </c>
      <c r="G63" s="32">
        <v>434</v>
      </c>
      <c r="H63" s="32">
        <v>436</v>
      </c>
      <c r="I63" s="32">
        <v>443</v>
      </c>
      <c r="J63" s="6">
        <v>439</v>
      </c>
      <c r="K63" s="6">
        <v>441</v>
      </c>
      <c r="L63" s="34">
        <f t="shared" si="0"/>
        <v>3.646916505762094</v>
      </c>
      <c r="M63" s="34">
        <f t="shared" si="4"/>
        <v>0.83149031139126628</v>
      </c>
      <c r="N63" s="6">
        <f t="shared" si="5"/>
        <v>438.6</v>
      </c>
      <c r="O63" s="6">
        <f t="shared" si="1"/>
        <v>19737</v>
      </c>
      <c r="P63" s="25">
        <f t="shared" si="2"/>
        <v>4934.25</v>
      </c>
      <c r="Q63" s="25">
        <f t="shared" si="3"/>
        <v>24671.25</v>
      </c>
      <c r="R63" s="13"/>
      <c r="S63" s="13"/>
    </row>
    <row r="64" spans="1:19" ht="52.5" customHeight="1" x14ac:dyDescent="0.25">
      <c r="A64" s="11">
        <v>53</v>
      </c>
      <c r="B64" s="35" t="s">
        <v>71</v>
      </c>
      <c r="C64" s="35"/>
      <c r="D64" s="7"/>
      <c r="E64" s="11" t="s">
        <v>19</v>
      </c>
      <c r="F64" s="12">
        <v>600</v>
      </c>
      <c r="G64" s="32">
        <v>190</v>
      </c>
      <c r="H64" s="32">
        <v>215</v>
      </c>
      <c r="I64" s="32">
        <v>220</v>
      </c>
      <c r="J64" s="6">
        <v>199</v>
      </c>
      <c r="K64" s="6">
        <v>210</v>
      </c>
      <c r="L64" s="34">
        <f t="shared" si="0"/>
        <v>12.19426094521517</v>
      </c>
      <c r="M64" s="34">
        <f t="shared" si="4"/>
        <v>5.8966445576475675</v>
      </c>
      <c r="N64" s="6">
        <f t="shared" si="5"/>
        <v>206.8</v>
      </c>
      <c r="O64" s="6">
        <f t="shared" si="1"/>
        <v>124080</v>
      </c>
      <c r="P64" s="25">
        <f t="shared" si="2"/>
        <v>31020</v>
      </c>
      <c r="Q64" s="25">
        <f t="shared" si="3"/>
        <v>155100</v>
      </c>
      <c r="R64" s="13"/>
      <c r="S64" s="13"/>
    </row>
    <row r="65" spans="1:19" ht="52.5" customHeight="1" x14ac:dyDescent="0.25">
      <c r="A65" s="11">
        <v>54</v>
      </c>
      <c r="B65" s="35" t="s">
        <v>72</v>
      </c>
      <c r="C65" s="35"/>
      <c r="D65" s="7"/>
      <c r="E65" s="11" t="s">
        <v>19</v>
      </c>
      <c r="F65" s="12">
        <v>600</v>
      </c>
      <c r="G65" s="32">
        <v>250</v>
      </c>
      <c r="H65" s="32">
        <v>240</v>
      </c>
      <c r="I65" s="32">
        <v>257</v>
      </c>
      <c r="J65" s="6">
        <v>264</v>
      </c>
      <c r="K65" s="6">
        <v>255</v>
      </c>
      <c r="L65" s="34">
        <f t="shared" si="0"/>
        <v>8.9274856482662575</v>
      </c>
      <c r="M65" s="34">
        <f t="shared" si="4"/>
        <v>3.5258632102157419</v>
      </c>
      <c r="N65" s="6">
        <f t="shared" si="5"/>
        <v>253.2</v>
      </c>
      <c r="O65" s="6">
        <f t="shared" si="1"/>
        <v>151920</v>
      </c>
      <c r="P65" s="25">
        <f t="shared" si="2"/>
        <v>37980</v>
      </c>
      <c r="Q65" s="25">
        <f t="shared" si="3"/>
        <v>189900</v>
      </c>
      <c r="R65" s="13"/>
      <c r="S65" s="13"/>
    </row>
    <row r="66" spans="1:19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N66" s="11" t="s">
        <v>13</v>
      </c>
      <c r="O66" s="6">
        <f>SUM(O12:O65)</f>
        <v>953578.71600000001</v>
      </c>
      <c r="P66" s="25">
        <f t="shared" si="2"/>
        <v>238394.679</v>
      </c>
      <c r="Q66" s="28">
        <f>SUM(Q12:Q65)</f>
        <v>1191973.395</v>
      </c>
    </row>
    <row r="67" spans="1:19" x14ac:dyDescent="0.25">
      <c r="A67" s="48" t="s">
        <v>92</v>
      </c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</row>
    <row r="68" spans="1:19" x14ac:dyDescent="0.25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</row>
    <row r="69" spans="1:19" x14ac:dyDescent="0.25">
      <c r="A69" s="50" t="s">
        <v>93</v>
      </c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</row>
    <row r="70" spans="1:19" x14ac:dyDescent="0.25">
      <c r="A70" s="51" t="s">
        <v>80</v>
      </c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</row>
    <row r="71" spans="1:19" x14ac:dyDescent="0.25">
      <c r="A71" s="51" t="s">
        <v>81</v>
      </c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</row>
    <row r="72" spans="1:19" ht="15.75" thickBot="1" x14ac:dyDescent="0.3">
      <c r="A72" s="1"/>
      <c r="B72" s="1"/>
      <c r="C72" s="1"/>
      <c r="D72" s="1"/>
      <c r="E72" s="1"/>
      <c r="F72" s="1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</row>
    <row r="73" spans="1:19" ht="15.75" thickBot="1" x14ac:dyDescent="0.3">
      <c r="A73" s="52" t="s">
        <v>14</v>
      </c>
      <c r="B73" s="53"/>
      <c r="C73" s="53"/>
      <c r="D73" s="53"/>
      <c r="E73" s="14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</row>
    <row r="74" spans="1:19" x14ac:dyDescent="0.25">
      <c r="A74" s="54"/>
      <c r="B74" s="55"/>
      <c r="C74" s="55"/>
      <c r="D74" s="55"/>
      <c r="E74" s="15"/>
      <c r="F74" s="16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</row>
    <row r="75" spans="1:19" ht="15.75" thickBot="1" x14ac:dyDescent="0.3">
      <c r="A75" s="56" t="s">
        <v>15</v>
      </c>
      <c r="B75" s="57"/>
      <c r="C75" s="57"/>
      <c r="D75" s="57"/>
      <c r="E75" s="17"/>
      <c r="F75" s="16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</row>
    <row r="76" spans="1:19" x14ac:dyDescent="0.25">
      <c r="A76" s="58" t="s">
        <v>82</v>
      </c>
      <c r="B76" s="59"/>
      <c r="C76" s="59"/>
      <c r="D76" s="59"/>
      <c r="E76" s="18"/>
      <c r="F76" s="16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</row>
    <row r="77" spans="1:19" ht="16.5" thickBot="1" x14ac:dyDescent="0.3">
      <c r="A77" s="45" t="s">
        <v>16</v>
      </c>
      <c r="B77" s="46"/>
      <c r="C77" s="46"/>
      <c r="D77" s="46"/>
      <c r="E77" s="19"/>
      <c r="F77" s="20"/>
      <c r="G77" s="21"/>
      <c r="H77" s="21"/>
      <c r="I77" s="21"/>
      <c r="J77" s="21"/>
      <c r="K77" s="21"/>
      <c r="L77" s="3"/>
      <c r="M77" s="3"/>
      <c r="N77" s="3"/>
      <c r="O77" s="3"/>
      <c r="P77" s="3"/>
      <c r="Q77" s="3"/>
    </row>
    <row r="78" spans="1:19" ht="15.75" x14ac:dyDescent="0.25">
      <c r="A78" s="22"/>
      <c r="B78" s="22"/>
      <c r="C78" s="22"/>
      <c r="D78" s="22"/>
      <c r="E78" s="22"/>
      <c r="F78" s="20"/>
      <c r="G78" s="21"/>
      <c r="H78" s="21"/>
      <c r="I78" s="21"/>
      <c r="J78" s="21"/>
      <c r="K78" s="21"/>
      <c r="L78" s="3"/>
      <c r="M78" s="3"/>
      <c r="N78" s="3"/>
      <c r="O78" s="3"/>
      <c r="P78" s="3"/>
      <c r="Q78" s="3"/>
    </row>
    <row r="79" spans="1:19" ht="15.75" x14ac:dyDescent="0.25">
      <c r="A79" s="23" t="s">
        <v>0</v>
      </c>
    </row>
  </sheetData>
  <mergeCells count="78">
    <mergeCell ref="B63:C63"/>
    <mergeCell ref="B64:C64"/>
    <mergeCell ref="B65:C65"/>
    <mergeCell ref="B58:C58"/>
    <mergeCell ref="B59:C59"/>
    <mergeCell ref="B60:C60"/>
    <mergeCell ref="B61:C61"/>
    <mergeCell ref="B62:C62"/>
    <mergeCell ref="B54:C54"/>
    <mergeCell ref="B55:C55"/>
    <mergeCell ref="B52:C52"/>
    <mergeCell ref="B56:C56"/>
    <mergeCell ref="B57:C57"/>
    <mergeCell ref="B47:C47"/>
    <mergeCell ref="B48:C48"/>
    <mergeCell ref="B49:C49"/>
    <mergeCell ref="B50:C50"/>
    <mergeCell ref="B53:C53"/>
    <mergeCell ref="B42:C42"/>
    <mergeCell ref="B43:C43"/>
    <mergeCell ref="B44:C44"/>
    <mergeCell ref="B45:C45"/>
    <mergeCell ref="B46:C46"/>
    <mergeCell ref="B37:C37"/>
    <mergeCell ref="B38:C38"/>
    <mergeCell ref="B39:C39"/>
    <mergeCell ref="B40:C40"/>
    <mergeCell ref="B41:C41"/>
    <mergeCell ref="B32:C32"/>
    <mergeCell ref="B33:C33"/>
    <mergeCell ref="B34:C34"/>
    <mergeCell ref="B35:C35"/>
    <mergeCell ref="B36:C36"/>
    <mergeCell ref="B27:C27"/>
    <mergeCell ref="B28:C28"/>
    <mergeCell ref="B29:C29"/>
    <mergeCell ref="B30:C30"/>
    <mergeCell ref="B31:C31"/>
    <mergeCell ref="A77:D77"/>
    <mergeCell ref="A66:L66"/>
    <mergeCell ref="A67:Q67"/>
    <mergeCell ref="A68:Q68"/>
    <mergeCell ref="A69:Q69"/>
    <mergeCell ref="A70:Q70"/>
    <mergeCell ref="A71:Q71"/>
    <mergeCell ref="A73:D73"/>
    <mergeCell ref="A74:D74"/>
    <mergeCell ref="A75:D75"/>
    <mergeCell ref="A76:D76"/>
    <mergeCell ref="A8:Q8"/>
    <mergeCell ref="A3:Q3"/>
    <mergeCell ref="A6:B6"/>
    <mergeCell ref="C6:Q6"/>
    <mergeCell ref="A7:B7"/>
    <mergeCell ref="C7:Q7"/>
    <mergeCell ref="A9:Q9"/>
    <mergeCell ref="A10:A11"/>
    <mergeCell ref="B10:C11"/>
    <mergeCell ref="D10:D11"/>
    <mergeCell ref="E10:E11"/>
    <mergeCell ref="F10:F11"/>
    <mergeCell ref="N10:N11"/>
    <mergeCell ref="B16:C16"/>
    <mergeCell ref="B20:C20"/>
    <mergeCell ref="B25:C25"/>
    <mergeCell ref="B51:C51"/>
    <mergeCell ref="B12:C12"/>
    <mergeCell ref="B13:C13"/>
    <mergeCell ref="B14:C14"/>
    <mergeCell ref="B15:C15"/>
    <mergeCell ref="B17:C17"/>
    <mergeCell ref="B18:C18"/>
    <mergeCell ref="B19:C19"/>
    <mergeCell ref="B21:C21"/>
    <mergeCell ref="B22:C22"/>
    <mergeCell ref="B23:C23"/>
    <mergeCell ref="B24:C24"/>
    <mergeCell ref="B26:C26"/>
  </mergeCells>
  <pageMargins left="0.39370078740157483" right="0.39370078740157483" top="0.39370078740157483" bottom="0.39370078740157483" header="0" footer="0"/>
  <pageSetup paperSize="9"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2026-03-19T06:23:03Z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