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5665" yWindow="2235" windowWidth="21720" windowHeight="13830"/>
  </bookViews>
  <sheets>
    <sheet name="Лист1" sheetId="1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J7" i="1"/>
  <c r="K7" i="1"/>
  <c r="M7" i="1"/>
  <c r="M8" i="1"/>
  <c r="I14" i="1"/>
</calcChain>
</file>

<file path=xl/sharedStrings.xml><?xml version="1.0" encoding="utf-8"?>
<sst xmlns="http://schemas.openxmlformats.org/spreadsheetml/2006/main" count="46" uniqueCount="38">
  <si>
    <t xml:space="preserve">МНН </t>
  </si>
  <si>
    <t>Основные характеристики объекта закупки</t>
  </si>
  <si>
    <t>Ед. изм.</t>
  </si>
  <si>
    <r>
      <t xml:space="preserve">Цены поставщиков (исполнителей, подрядчиков) </t>
    </r>
    <r>
      <rPr>
        <b/>
        <sz val="10"/>
        <rFont val="Liberation Serif"/>
        <family val="1"/>
        <charset val="204"/>
      </rPr>
      <t>за единицу товара (работы, услуги)</t>
    </r>
    <r>
      <rPr>
        <sz val="10"/>
        <rFont val="Liberation Serif"/>
        <family val="1"/>
        <charset val="204"/>
      </rPr>
      <t>, рублей</t>
    </r>
  </si>
  <si>
    <t>Однородность совокупности значений цен, используемых в расчете НМЦД</t>
  </si>
  <si>
    <t xml:space="preserve">Коэффициент вариации цен V (%) </t>
  </si>
  <si>
    <t>Средняя арифметическая цена за единицу товара, руб.  &lt;ц&gt;</t>
  </si>
  <si>
    <t>Расчет НМЦД по формуле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</si>
  <si>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ед.изм.  (руб.)*  </t>
  </si>
  <si>
    <t>Итого (руб.)</t>
  </si>
  <si>
    <t>ИТОГО</t>
  </si>
  <si>
    <t>*</t>
  </si>
  <si>
    <t>Коэффициент вариации не превышает 33%, что свидетельствует об однородности совокупности значений</t>
  </si>
  <si>
    <t xml:space="preserve">Дата подготовки обоснования НМЦД: </t>
  </si>
  <si>
    <t>№</t>
  </si>
  <si>
    <t>Цена за ед. изм.</t>
  </si>
  <si>
    <t>Источник информации</t>
  </si>
  <si>
    <t>Кол-во</t>
  </si>
  <si>
    <t>Реестровые номера контрактов</t>
  </si>
  <si>
    <t xml:space="preserve">НМЦД, определяемая смешанным методом </t>
  </si>
  <si>
    <t xml:space="preserve">  «Обоснование начальной (максимальной) цены договора, начальных цен единиц товара, работы, услуги» </t>
  </si>
  <si>
    <t>Источник информации № 2 
Реестр</t>
  </si>
  <si>
    <t>Источник информации №  3 
 Реестр</t>
  </si>
  <si>
    <t>Исполнитель:___________________________</t>
  </si>
  <si>
    <t>В ходе проведенного анализа рынка  в расчет за единицу лекарственного препарата взята средняя цена, рассчитанная  на основании реестра контрактов и предложения поставщиков с учетом условий планируемой закупки, в том числе логистики при работе с Заказчиками, а также с учетом сопоставимых с условиями планируемой закупки коммерческих и финансовых условий поставок товаров.</t>
  </si>
  <si>
    <t xml:space="preserve">  Расчет начальной (максимальной) цены договора произведен в соответствии с Приложением № 2 к Типовому положению о закупках товаров, работ, услуг отдельными видами юридических лиц, утвержденному приказом Департамента  государственных закупок Свердловской области от 27.12.2019 № 198-ОД, и соответствующим положением о закупке товаров, работ, услуг заказчиков.                                                                                                                                                                   </t>
  </si>
  <si>
    <t xml:space="preserve">Расчет НМЦД произведен смешанным методом с использованием метода сопоставимых рыночных цен (анализа рынка) и применением тарифного метода.           
</t>
  </si>
  <si>
    <r>
      <t>Решение о начальной (максимальной) цене договора - Расчет сделан по</t>
    </r>
    <r>
      <rPr>
        <b/>
        <sz val="10"/>
        <color theme="1"/>
        <rFont val="Liberation Serif"/>
        <charset val="204"/>
      </rPr>
      <t xml:space="preserve"> минимальному  </t>
    </r>
    <r>
      <rPr>
        <sz val="10"/>
        <color theme="1"/>
        <rFont val="Liberation Serif"/>
        <charset val="204"/>
      </rPr>
      <t>зн</t>
    </r>
    <r>
      <rPr>
        <sz val="10"/>
        <color theme="1"/>
        <rFont val="Liberation Serif"/>
        <family val="1"/>
        <charset val="204"/>
      </rPr>
      <t xml:space="preserve">ачению
</t>
    </r>
  </si>
  <si>
    <t>Вакцина для профилактики клещевого энцефалита</t>
  </si>
  <si>
    <t>Раствор для внутримышечного введения, 0,5 мл/доза 0,5 мл (1 доза)</t>
  </si>
  <si>
    <t>доза</t>
  </si>
  <si>
    <t>https://zakupki.gov.ru/epz/order/notice/ea20/view/common-info.html?regNumber=0362300326226000015#</t>
  </si>
  <si>
    <t>https://zakupki.gov.ru/epz/order/notice/zk20/view/common-info.html?regNumber=0162100004026000104#</t>
  </si>
  <si>
    <t>0362300326226000015/ 0162100004026000104</t>
  </si>
  <si>
    <t>УТВЕРЖДАЮ:
Главный врач ГАУЗ СО «Шалинская ЦРБ»
_________________ О. И. Зимина
«22» апреля 2026 г.
Приложение № 4 
к Извещению о проведении запроса котировок 
в электронной форме</t>
  </si>
  <si>
    <t>Источник информации №1 
Коммерческое предложение Исх.№1004 от 21.04.2026</t>
  </si>
  <si>
    <t>(девятьсот пятьдесят семь тысяч восемьсот рублей    ноль копеек)</t>
  </si>
  <si>
    <t>1. При обосновании начальной (максимальной) цены договора, цены единицы товара, работы, услуги  (далее – начальная (максимальная) цена договора) заказчиком использовалась информация о рыночных ценах: идентичного товара, работы, услуги, планируемого к закупке / однородного товара, работы, услуги, планируемого к закупке.  
2. 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                                                                                                                                           1) направлены запросы коммерческих предложений;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размещен запрос о предоставлении ценовой информации в Региональной информационной системе от 06.02.2026  №ЗКП-2026-001398;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 осуществлен поиск ценовой информации в ЕИС в реестре контрактов.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</si>
</sst>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#,##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color theme="1"/>
      <name val="Liberation Serif"/>
      <family val="1"/>
      <charset val="204"/>
    </font>
    <font>
      <i/>
      <sz val="10"/>
      <color theme="1"/>
      <name val="Liberation Serif"/>
      <family val="1"/>
      <charset val="204"/>
    </font>
    <font>
      <sz val="8"/>
      <color theme="1"/>
      <name val="Times New Roman"/>
      <family val="2"/>
      <charset val="204"/>
    </font>
    <font>
      <b/>
      <sz val="10"/>
      <color theme="1"/>
      <name val="Liberation Serif"/>
      <family val="1"/>
      <charset val="204"/>
    </font>
    <font>
      <u/>
      <sz val="10"/>
      <color theme="10"/>
      <name val="Arial"/>
      <family val="2"/>
      <charset val="204"/>
    </font>
    <font>
      <sz val="10"/>
      <color rgb="FF7030A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u/>
      <sz val="10"/>
      <color theme="10"/>
      <name val="Liberation Serif"/>
      <family val="1"/>
      <charset val="204"/>
    </font>
    <font>
      <b/>
      <sz val="10"/>
      <color theme="1"/>
      <name val="Liberation Serif"/>
      <charset val="204"/>
    </font>
    <font>
      <sz val="10"/>
      <color theme="1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/>
    <xf numFmtId="10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0" applyNumberFormat="1" applyFont="1"/>
    <xf numFmtId="0" fontId="4" fillId="0" borderId="0" xfId="0" applyFont="1"/>
    <xf numFmtId="14" fontId="2" fillId="0" borderId="0" xfId="0" applyNumberFormat="1" applyFont="1" applyFill="1"/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0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43" fontId="2" fillId="0" borderId="2" xfId="1" applyFont="1" applyBorder="1"/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/>
    <xf numFmtId="4" fontId="4" fillId="0" borderId="0" xfId="0" applyNumberFormat="1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164" fontId="9" fillId="0" borderId="4" xfId="3" applyNumberFormat="1" applyBorder="1" applyAlignment="1">
      <alignment horizontal="center" vertical="center" wrapText="1"/>
    </xf>
    <xf numFmtId="164" fontId="12" fillId="0" borderId="5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9" fillId="0" borderId="0" xfId="3" applyNumberForma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9" fillId="0" borderId="1" xfId="3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2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4</xdr:row>
      <xdr:rowOff>771525</xdr:rowOff>
    </xdr:from>
    <xdr:to>
      <xdr:col>8</xdr:col>
      <xdr:colOff>771525</xdr:colOff>
      <xdr:row>4</xdr:row>
      <xdr:rowOff>1095375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15150" y="1943100"/>
          <a:ext cx="7143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247650</xdr:colOff>
      <xdr:row>3</xdr:row>
      <xdr:rowOff>495300</xdr:rowOff>
    </xdr:from>
    <xdr:to>
      <xdr:col>11</xdr:col>
      <xdr:colOff>0</xdr:colOff>
      <xdr:row>3</xdr:row>
      <xdr:rowOff>495300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67750" y="1171575"/>
          <a:ext cx="10689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438150</xdr:colOff>
      <xdr:row>3</xdr:row>
      <xdr:rowOff>495300</xdr:rowOff>
    </xdr:from>
    <xdr:to>
      <xdr:col>10</xdr:col>
      <xdr:colOff>590550</xdr:colOff>
      <xdr:row>3</xdr:row>
      <xdr:rowOff>495300</xdr:rowOff>
    </xdr:to>
    <xdr:pic>
      <xdr:nvPicPr>
        <xdr:cNvPr id="18" name="Picture 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858250" y="1171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104775</xdr:colOff>
      <xdr:row>4</xdr:row>
      <xdr:rowOff>1828800</xdr:rowOff>
    </xdr:from>
    <xdr:ext cx="1266825" cy="45720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524875" y="3000375"/>
          <a:ext cx="1266825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twoCellAnchor>
    <xdr:from>
      <xdr:col>9</xdr:col>
      <xdr:colOff>751416</xdr:colOff>
      <xdr:row>4</xdr:row>
      <xdr:rowOff>2534541</xdr:rowOff>
    </xdr:from>
    <xdr:to>
      <xdr:col>10</xdr:col>
      <xdr:colOff>1066799</xdr:colOff>
      <xdr:row>4</xdr:row>
      <xdr:rowOff>2872317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37333" y="3614041"/>
          <a:ext cx="1077383" cy="337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247650</xdr:colOff>
      <xdr:row>4</xdr:row>
      <xdr:rowOff>2009775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667750" y="318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10</xdr:col>
      <xdr:colOff>35983</xdr:colOff>
      <xdr:row>4</xdr:row>
      <xdr:rowOff>2185457</xdr:rowOff>
    </xdr:from>
    <xdr:to>
      <xdr:col>10</xdr:col>
      <xdr:colOff>188383</xdr:colOff>
      <xdr:row>4</xdr:row>
      <xdr:rowOff>2423582</xdr:rowOff>
    </xdr:to>
    <xdr:pic>
      <xdr:nvPicPr>
        <xdr:cNvPr id="22" name="Picture 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16900" y="3317874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order/notice/ea20/view/common-info.html?regNumber=0362300326226000015" TargetMode="External"/><Relationship Id="rId1" Type="http://schemas.openxmlformats.org/officeDocument/2006/relationships/hyperlink" Target="https://zakupki.gov.ru/epz/order/notice/zk20/view/common-info.html?regNumber=016210000402600010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topLeftCell="A7" zoomScaleNormal="100" workbookViewId="0">
      <selection activeCell="M8" sqref="M8"/>
    </sheetView>
  </sheetViews>
  <sheetFormatPr defaultRowHeight="15"/>
  <cols>
    <col min="1" max="1" width="4.42578125" customWidth="1"/>
    <col min="2" max="2" width="14.85546875" customWidth="1"/>
    <col min="3" max="3" width="16.42578125" customWidth="1"/>
    <col min="4" max="4" width="8" customWidth="1"/>
    <col min="5" max="5" width="9.7109375" customWidth="1"/>
    <col min="6" max="6" width="13.42578125" customWidth="1"/>
    <col min="7" max="7" width="13" customWidth="1"/>
    <col min="8" max="8" width="11.42578125" customWidth="1"/>
    <col min="9" max="9" width="14.5703125" customWidth="1"/>
    <col min="10" max="10" width="13" customWidth="1"/>
    <col min="11" max="11" width="19.7109375" customWidth="1"/>
    <col min="12" max="12" width="11.28515625" customWidth="1"/>
    <col min="13" max="13" width="16.7109375" customWidth="1"/>
    <col min="14" max="14" width="21.5703125" customWidth="1"/>
    <col min="15" max="15" width="20.7109375" customWidth="1"/>
  </cols>
  <sheetData>
    <row r="1" spans="1:17" ht="112.5" customHeight="1">
      <c r="A1" s="1"/>
      <c r="B1" s="1"/>
      <c r="C1" s="1"/>
      <c r="D1" s="1"/>
      <c r="E1" s="1"/>
      <c r="F1" s="1"/>
      <c r="G1" s="1"/>
      <c r="H1" s="1"/>
      <c r="I1" s="49" t="s">
        <v>34</v>
      </c>
      <c r="J1" s="49"/>
      <c r="K1" s="49"/>
      <c r="L1" s="49"/>
      <c r="M1" s="49"/>
      <c r="N1" s="1"/>
      <c r="O1" s="1"/>
      <c r="P1" s="1"/>
    </row>
    <row r="2" spans="1:17">
      <c r="A2" s="1"/>
      <c r="B2" s="1"/>
      <c r="C2" s="57" t="s">
        <v>20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1"/>
      <c r="O2" s="1"/>
      <c r="P2" s="1"/>
    </row>
    <row r="3" spans="1:17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39" customHeight="1">
      <c r="A4" s="39"/>
      <c r="B4" s="40" t="s">
        <v>0</v>
      </c>
      <c r="C4" s="40" t="s">
        <v>1</v>
      </c>
      <c r="D4" s="40" t="s">
        <v>2</v>
      </c>
      <c r="E4" s="40" t="s">
        <v>17</v>
      </c>
      <c r="F4" s="42" t="s">
        <v>3</v>
      </c>
      <c r="G4" s="42"/>
      <c r="H4" s="42"/>
      <c r="I4" s="40" t="s">
        <v>4</v>
      </c>
      <c r="J4" s="40"/>
      <c r="K4" s="45" t="s">
        <v>19</v>
      </c>
      <c r="L4" s="46"/>
      <c r="M4" s="46"/>
      <c r="N4" s="1"/>
      <c r="O4" s="1"/>
      <c r="P4" s="1"/>
    </row>
    <row r="5" spans="1:17" ht="231" customHeight="1">
      <c r="A5" s="39"/>
      <c r="B5" s="40"/>
      <c r="C5" s="40"/>
      <c r="D5" s="40"/>
      <c r="E5" s="40"/>
      <c r="F5" s="2" t="s">
        <v>35</v>
      </c>
      <c r="G5" s="2" t="s">
        <v>21</v>
      </c>
      <c r="H5" s="2" t="s">
        <v>22</v>
      </c>
      <c r="I5" s="3" t="s">
        <v>5</v>
      </c>
      <c r="J5" s="3" t="s">
        <v>6</v>
      </c>
      <c r="K5" s="3" t="s">
        <v>7</v>
      </c>
      <c r="L5" s="14" t="s">
        <v>8</v>
      </c>
      <c r="M5" s="14" t="s">
        <v>9</v>
      </c>
      <c r="O5" s="4"/>
      <c r="P5" s="4"/>
    </row>
    <row r="6" spans="1:17">
      <c r="A6" s="39"/>
      <c r="B6" s="12">
        <v>1</v>
      </c>
      <c r="C6" s="31">
        <v>2</v>
      </c>
      <c r="D6" s="31">
        <v>3</v>
      </c>
      <c r="E6" s="31">
        <v>4</v>
      </c>
      <c r="F6" s="30">
        <v>5</v>
      </c>
      <c r="G6" s="30">
        <v>6</v>
      </c>
      <c r="H6" s="12">
        <v>7</v>
      </c>
      <c r="I6" s="12">
        <v>8</v>
      </c>
      <c r="J6" s="12">
        <v>9</v>
      </c>
      <c r="K6" s="12">
        <v>10</v>
      </c>
      <c r="L6" s="12">
        <v>13</v>
      </c>
      <c r="M6" s="12">
        <v>14</v>
      </c>
      <c r="N6" s="4"/>
      <c r="O6" s="1"/>
      <c r="P6" s="16"/>
      <c r="Q6" s="17"/>
    </row>
    <row r="7" spans="1:17" ht="76.5" customHeight="1">
      <c r="A7" s="39"/>
      <c r="B7" s="21" t="s">
        <v>28</v>
      </c>
      <c r="C7" s="29" t="s">
        <v>29</v>
      </c>
      <c r="D7" s="18" t="s">
        <v>30</v>
      </c>
      <c r="E7" s="22">
        <v>2000</v>
      </c>
      <c r="F7" s="23">
        <v>478.61</v>
      </c>
      <c r="G7" s="23">
        <v>486.8</v>
      </c>
      <c r="H7" s="23">
        <v>471.3</v>
      </c>
      <c r="I7" s="24">
        <f>STDEVA(F7:H7)/(SUM(F7:H7)/COUNTIF(F7:H7,"&gt;0"))</f>
        <v>1.6191497914935966E-2</v>
      </c>
      <c r="J7" s="25">
        <f>ROUND(AVERAGE(F7:H7),2)</f>
        <v>478.9</v>
      </c>
      <c r="K7" s="26">
        <f>((E7/3)*(SUM(F7:H7)))</f>
        <v>957806.66666666663</v>
      </c>
      <c r="L7" s="32">
        <v>478.9</v>
      </c>
      <c r="M7" s="27">
        <f>E7*L7</f>
        <v>957800</v>
      </c>
      <c r="N7" s="15"/>
      <c r="O7" s="15"/>
      <c r="P7" s="5"/>
    </row>
    <row r="8" spans="1:17">
      <c r="A8" s="39"/>
      <c r="B8" s="41" t="s">
        <v>10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19">
        <f>M7</f>
        <v>957800</v>
      </c>
      <c r="N8" s="1"/>
      <c r="O8" s="1"/>
      <c r="P8" s="1"/>
    </row>
    <row r="9" spans="1:17" ht="39" customHeight="1">
      <c r="A9" s="39"/>
      <c r="B9" s="47" t="s">
        <v>11</v>
      </c>
      <c r="C9" s="43" t="s">
        <v>24</v>
      </c>
      <c r="D9" s="43"/>
      <c r="E9" s="43"/>
      <c r="F9" s="43"/>
      <c r="G9" s="43"/>
      <c r="H9" s="43"/>
      <c r="I9" s="43"/>
      <c r="J9" s="43"/>
      <c r="K9" s="43"/>
      <c r="L9" s="43"/>
      <c r="M9" s="28"/>
      <c r="N9" s="6"/>
      <c r="O9" s="6"/>
      <c r="P9" s="6"/>
    </row>
    <row r="10" spans="1:17" ht="12.75" customHeight="1">
      <c r="A10" s="39"/>
      <c r="B10" s="48"/>
      <c r="C10" s="44" t="s">
        <v>26</v>
      </c>
      <c r="D10" s="44"/>
      <c r="E10" s="44"/>
      <c r="F10" s="44"/>
      <c r="G10" s="44"/>
      <c r="H10" s="44"/>
      <c r="I10" s="44"/>
      <c r="J10" s="44"/>
      <c r="K10" s="44"/>
      <c r="L10" s="44"/>
      <c r="M10" s="13"/>
      <c r="N10" s="6"/>
      <c r="O10" s="6"/>
      <c r="P10" s="6"/>
    </row>
    <row r="11" spans="1:17" ht="33.75" customHeight="1">
      <c r="A11" s="4"/>
      <c r="B11" s="55" t="s">
        <v>25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4"/>
      <c r="O11" s="4"/>
      <c r="P11" s="4"/>
    </row>
    <row r="12" spans="1:17" ht="80.25" customHeight="1">
      <c r="A12" s="4"/>
      <c r="B12" s="56" t="s">
        <v>37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4"/>
      <c r="O12" s="4"/>
      <c r="P12" s="4"/>
    </row>
    <row r="13" spans="1:17" ht="13.5" customHeight="1">
      <c r="A13" s="4"/>
      <c r="B13" s="59" t="s">
        <v>12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4"/>
      <c r="O13" s="4"/>
      <c r="P13" s="4"/>
    </row>
    <row r="14" spans="1:17" ht="50.25" customHeight="1">
      <c r="A14" s="20"/>
      <c r="B14" s="56" t="s">
        <v>27</v>
      </c>
      <c r="C14" s="56"/>
      <c r="D14" s="56"/>
      <c r="E14" s="56"/>
      <c r="F14" s="56"/>
      <c r="G14" s="56"/>
      <c r="H14" s="56"/>
      <c r="I14" s="58">
        <f>M8</f>
        <v>957800</v>
      </c>
      <c r="J14" s="58"/>
      <c r="K14" s="53" t="s">
        <v>36</v>
      </c>
      <c r="L14" s="53"/>
      <c r="M14" s="53"/>
      <c r="N14" s="4"/>
      <c r="O14" s="4"/>
      <c r="P14" s="4"/>
    </row>
    <row r="15" spans="1:17">
      <c r="A15" s="1"/>
      <c r="B15" s="7" t="s">
        <v>23</v>
      </c>
      <c r="C15" s="7"/>
      <c r="D15" s="7"/>
      <c r="E15" s="7"/>
      <c r="F15" s="8"/>
      <c r="G15" s="8"/>
      <c r="H15" s="8"/>
      <c r="I15" s="9"/>
      <c r="J15" s="9"/>
      <c r="K15" s="9"/>
      <c r="L15" s="9"/>
      <c r="M15" s="9"/>
      <c r="N15" s="1"/>
      <c r="O15" s="1"/>
      <c r="P15" s="1"/>
    </row>
    <row r="16" spans="1:17">
      <c r="A16" s="1"/>
      <c r="B16" s="10" t="s">
        <v>13</v>
      </c>
      <c r="C16" s="10"/>
      <c r="D16" s="10"/>
      <c r="E16" s="11">
        <v>46134</v>
      </c>
      <c r="F16" s="10"/>
      <c r="G16" s="10"/>
      <c r="I16" s="9"/>
      <c r="J16" s="9"/>
      <c r="K16" s="9"/>
      <c r="L16" s="33"/>
      <c r="M16" s="33"/>
      <c r="N16" s="1"/>
      <c r="O16" s="1"/>
      <c r="P16" s="1"/>
    </row>
    <row r="17" spans="1:13" ht="45.75" customHeight="1">
      <c r="A17" s="12" t="s">
        <v>14</v>
      </c>
      <c r="B17" s="31" t="s">
        <v>0</v>
      </c>
      <c r="C17" s="31" t="s">
        <v>1</v>
      </c>
      <c r="D17" s="31" t="s">
        <v>2</v>
      </c>
      <c r="E17" s="30" t="s">
        <v>15</v>
      </c>
      <c r="F17" s="52" t="s">
        <v>16</v>
      </c>
      <c r="G17" s="52"/>
      <c r="H17" s="30" t="s">
        <v>15</v>
      </c>
      <c r="I17" s="52" t="s">
        <v>16</v>
      </c>
      <c r="J17" s="52"/>
      <c r="K17" s="37" t="s">
        <v>18</v>
      </c>
      <c r="L17" s="34"/>
      <c r="M17" s="34"/>
    </row>
    <row r="18" spans="1:13" ht="88.5" customHeight="1">
      <c r="A18" s="12">
        <v>1</v>
      </c>
      <c r="B18" s="21" t="s">
        <v>28</v>
      </c>
      <c r="C18" s="29" t="s">
        <v>29</v>
      </c>
      <c r="D18" s="18" t="s">
        <v>30</v>
      </c>
      <c r="E18" s="23">
        <v>486.8</v>
      </c>
      <c r="F18" s="60" t="s">
        <v>31</v>
      </c>
      <c r="G18" s="61"/>
      <c r="H18" s="23">
        <v>471.3</v>
      </c>
      <c r="I18" s="50" t="s">
        <v>32</v>
      </c>
      <c r="J18" s="51"/>
      <c r="K18" s="38" t="s">
        <v>33</v>
      </c>
      <c r="L18" s="36"/>
      <c r="M18" s="36"/>
    </row>
    <row r="19" spans="1:13">
      <c r="F19" s="54"/>
      <c r="G19" s="54"/>
      <c r="L19" s="35"/>
      <c r="M19" s="35"/>
    </row>
    <row r="20" spans="1:13">
      <c r="L20" s="35"/>
      <c r="M20" s="35"/>
    </row>
  </sheetData>
  <mergeCells count="25">
    <mergeCell ref="F19:G19"/>
    <mergeCell ref="B11:M11"/>
    <mergeCell ref="B12:M12"/>
    <mergeCell ref="C2:M2"/>
    <mergeCell ref="B14:H14"/>
    <mergeCell ref="I14:J14"/>
    <mergeCell ref="B13:M13"/>
    <mergeCell ref="F18:G18"/>
    <mergeCell ref="I1:M1"/>
    <mergeCell ref="I18:J18"/>
    <mergeCell ref="F17:G17"/>
    <mergeCell ref="K14:M14"/>
    <mergeCell ref="I17:J17"/>
    <mergeCell ref="A4:A10"/>
    <mergeCell ref="B4:B5"/>
    <mergeCell ref="C4:C5"/>
    <mergeCell ref="D4:D5"/>
    <mergeCell ref="E4:E5"/>
    <mergeCell ref="B8:L8"/>
    <mergeCell ref="F4:H4"/>
    <mergeCell ref="C9:L9"/>
    <mergeCell ref="C10:L10"/>
    <mergeCell ref="I4:J4"/>
    <mergeCell ref="K4:M4"/>
    <mergeCell ref="B9:B10"/>
  </mergeCells>
  <conditionalFormatting sqref="I7">
    <cfRule type="cellIs" dxfId="3" priority="4" stopIfTrue="1" operator="greaterThan">
      <formula>0.33</formula>
    </cfRule>
  </conditionalFormatting>
  <conditionalFormatting sqref="I7">
    <cfRule type="cellIs" dxfId="2" priority="3" stopIfTrue="1" operator="greaterThan">
      <formula>0.33</formula>
    </cfRule>
  </conditionalFormatting>
  <conditionalFormatting sqref="P7">
    <cfRule type="cellIs" dxfId="1" priority="2" stopIfTrue="1" operator="greaterThan">
      <formula>0.33</formula>
    </cfRule>
  </conditionalFormatting>
  <conditionalFormatting sqref="P7">
    <cfRule type="cellIs" dxfId="0" priority="1" stopIfTrue="1" operator="greaterThan">
      <formula>0.33</formula>
    </cfRule>
  </conditionalFormatting>
  <hyperlinks>
    <hyperlink ref="I18" r:id="rId1"/>
    <hyperlink ref="F18" r:id="rId2"/>
  </hyperlinks>
  <pageMargins left="0" right="0" top="0" bottom="0" header="0.31496062992125984" footer="0.31496062992125984"/>
  <pageSetup paperSize="9" scale="64" fitToWidth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2026-05-07T03:12:36Z</dcterms:modified>
</cp:coreProperties>
</file>