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AAE3D05F-8660-46E6-B8BC-C95B5D859EEC}" xr6:coauthVersionLast="46" xr6:coauthVersionMax="46" xr10:uidLastSave="{00000000-0000-0000-0000-000000000000}"/>
  <bookViews>
    <workbookView xWindow="1485" yWindow="2130" windowWidth="25335" windowHeight="1263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K10" i="1" l="1"/>
  <c r="P10" i="1" s="1"/>
  <c r="L10" i="1"/>
  <c r="M10" i="1"/>
  <c r="L9" i="1"/>
  <c r="M9" i="1"/>
  <c r="K9" i="1"/>
  <c r="P9" i="1" s="1"/>
  <c r="N10" i="1" l="1"/>
  <c r="O10" i="1" s="1"/>
  <c r="P11" i="1"/>
  <c r="N9" i="1"/>
  <c r="O9" i="1" s="1"/>
</calcChain>
</file>

<file path=xl/sharedStrings.xml><?xml version="1.0" encoding="utf-8"?>
<sst xmlns="http://schemas.openxmlformats.org/spreadsheetml/2006/main" count="35" uniqueCount="29">
  <si>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</si>
  <si>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</si>
  <si>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</si>
  <si>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</si>
  <si>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</si>
  <si>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</si>
  <si>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</si>
  <si>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</si>
  <si>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</si>
  <si>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</si>
  <si>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</si>
  <si>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</si>
  <si>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</si>
  <si>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</si>
  <si>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</si>
  <si>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</si>
  <si>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</si>
  <si>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</si>
  <si>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</si>
  <si>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</si>
  <si>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</si>
  <si>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</si>
  <si>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Источник №6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</si>
  <si>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</si>
  <si>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</si>
  <si>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кг</t>
  </si>
  <si>
    <t>Хлеб пшеничный</t>
  </si>
  <si>
    <t>Хлеб урожайный</t>
  </si>
  <si>
    <t>На основании проведенного анализа рынка и расчетов, НМЦК составляет: 1 195 951,69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</si>
</sst>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\ ##0.00_р_.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676910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Normal="100" workbookViewId="0">
      <selection activeCell="F18" sqref="F18"/>
    </sheetView>
  </sheetViews>
  <sheetFormatPr defaultColWidth="9.140625" defaultRowHeight="21" customHeight="1" x14ac:dyDescent="0.25"/>
  <cols>
    <col min="1" max="1" width="4.85546875" style="8" customWidth="1"/>
    <col min="2" max="2" width="37.28515625" style="3" customWidth="1"/>
    <col min="3" max="3" width="9.85546875" style="8" customWidth="1"/>
    <col min="4" max="4" width="9.140625" style="8"/>
    <col min="5" max="10" width="12.7109375" style="4" customWidth="1"/>
    <col min="11" max="11" width="13.5703125" style="4" customWidth="1"/>
    <col min="12" max="12" width="7.85546875" style="8" customWidth="1"/>
    <col min="13" max="13" width="12.5703125" style="8" customWidth="1"/>
    <col min="14" max="14" width="10.28515625" style="8" customWidth="1"/>
    <col min="15" max="15" width="16.85546875" style="8" customWidth="1"/>
    <col min="16" max="16" width="13.28515625" style="4" customWidth="1"/>
    <col min="17" max="18" width="14.28515625" style="8" customWidth="1"/>
    <col min="19" max="19" width="9.140625" style="8"/>
    <col min="20" max="20" width="14.42578125" style="8" bestFit="1" customWidth="1"/>
    <col min="21" max="16384" width="9.140625" style="8"/>
  </cols>
  <sheetData>
    <row r="1" spans="1:16" ht="87.75" customHeight="1" x14ac:dyDescent="0.2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3" spans="1:16" ht="60" customHeight="1" x14ac:dyDescent="0.25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21" customHeight="1" x14ac:dyDescent="0.25">
      <c r="A4" s="12" t="s">
        <v>17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37.5" customHeight="1" x14ac:dyDescent="0.25">
      <c r="A5" s="12" t="s">
        <v>18</v>
      </c>
      <c r="B5" s="12"/>
      <c r="C5" s="17" t="s">
        <v>19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1" customHeight="1" x14ac:dyDescent="0.25">
      <c r="A6" s="18" t="s">
        <v>20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21" customHeight="1" x14ac:dyDescent="0.25">
      <c r="A7" s="12" t="s">
        <v>0</v>
      </c>
      <c r="B7" s="12" t="s">
        <v>1</v>
      </c>
      <c r="C7" s="12" t="s">
        <v>2</v>
      </c>
      <c r="D7" s="12"/>
      <c r="E7" s="6" t="s">
        <v>5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22</v>
      </c>
      <c r="K7" s="19" t="s">
        <v>16</v>
      </c>
      <c r="L7" s="12" t="s">
        <v>13</v>
      </c>
      <c r="M7" s="12" t="s">
        <v>14</v>
      </c>
      <c r="N7" s="12" t="s">
        <v>15</v>
      </c>
      <c r="O7" s="12" t="s">
        <v>11</v>
      </c>
      <c r="P7" s="19" t="s">
        <v>12</v>
      </c>
    </row>
    <row r="8" spans="1:16" ht="21.75" customHeight="1" x14ac:dyDescent="0.25">
      <c r="A8" s="12"/>
      <c r="B8" s="12"/>
      <c r="C8" s="7" t="s">
        <v>3</v>
      </c>
      <c r="D8" s="7" t="s">
        <v>4</v>
      </c>
      <c r="E8" s="6" t="s">
        <v>6</v>
      </c>
      <c r="F8" s="6" t="s">
        <v>6</v>
      </c>
      <c r="G8" s="6" t="s">
        <v>6</v>
      </c>
      <c r="H8" s="6" t="s">
        <v>6</v>
      </c>
      <c r="I8" s="6" t="s">
        <v>6</v>
      </c>
      <c r="J8" s="6" t="s">
        <v>6</v>
      </c>
      <c r="K8" s="19"/>
      <c r="L8" s="12"/>
      <c r="M8" s="12"/>
      <c r="N8" s="12"/>
      <c r="O8" s="12"/>
      <c r="P8" s="19"/>
    </row>
    <row r="9" spans="1:16" ht="16.5" customHeight="1" x14ac:dyDescent="0.2">
      <c r="A9" s="7">
        <v>1</v>
      </c>
      <c r="B9" s="9" t="s">
        <v>26</v>
      </c>
      <c r="C9" s="10" t="s">
        <v>25</v>
      </c>
      <c r="D9" s="11">
        <v>8800.35</v>
      </c>
      <c r="E9" s="20">
        <v>97</v>
      </c>
      <c r="F9" s="20">
        <v>96.8</v>
      </c>
      <c r="G9" s="20">
        <v>97.4</v>
      </c>
      <c r="H9" s="6"/>
      <c r="I9" s="6"/>
      <c r="J9" s="1"/>
      <c r="K9" s="6">
        <f t="shared" ref="K9" si="0">ROUND(AVERAGE(E9,F9,G9,H9,J9),2)</f>
        <v>97.07</v>
      </c>
      <c r="L9" s="7">
        <f t="shared" ref="L9" si="1">COUNT(E9:J9)</f>
        <v>3</v>
      </c>
      <c r="M9" s="7">
        <f t="shared" ref="M9" si="2">STDEV(E9,F9,G9,H9,J9)</f>
        <v>0.30550504633039366</v>
      </c>
      <c r="N9" s="7">
        <f t="shared" ref="N9" si="3">M9/K9*100</f>
        <v>0.31472653376985033</v>
      </c>
      <c r="O9" s="7" t="str">
        <f t="shared" ref="O9" si="4">IF(N9&lt;33,"ОДНОРОДНЫЕ","НЕОДНОРОДНЫЕ")</f>
        <v>ОДНОРОДНЫЕ</v>
      </c>
      <c r="P9" s="6">
        <f t="shared" ref="P9" si="5">ROUND(D9*K9,2)</f>
        <v>854249.97</v>
      </c>
    </row>
    <row r="10" spans="1:16" ht="16.5" customHeight="1" x14ac:dyDescent="0.2">
      <c r="A10" s="7">
        <v>2</v>
      </c>
      <c r="B10" s="9" t="s">
        <v>27</v>
      </c>
      <c r="C10" s="10" t="s">
        <v>25</v>
      </c>
      <c r="D10" s="11">
        <v>3917.25</v>
      </c>
      <c r="E10" s="20">
        <v>87</v>
      </c>
      <c r="F10" s="20">
        <v>86.68</v>
      </c>
      <c r="G10" s="20">
        <v>88</v>
      </c>
      <c r="H10" s="6"/>
      <c r="I10" s="6"/>
      <c r="J10" s="1"/>
      <c r="K10" s="6">
        <f t="shared" ref="K10" si="6">ROUND(AVERAGE(E10,F10,G10,H10,J10),2)</f>
        <v>87.23</v>
      </c>
      <c r="L10" s="7">
        <f t="shared" ref="L10" si="7">COUNT(E10:J10)</f>
        <v>3</v>
      </c>
      <c r="M10" s="7">
        <f t="shared" ref="M10" si="8">STDEV(E10,F10,G10,H10,J10)</f>
        <v>0.688573404462683</v>
      </c>
      <c r="N10" s="7">
        <f t="shared" ref="N10" si="9">M10/K10*100</f>
        <v>0.7893768250174058</v>
      </c>
      <c r="O10" s="7" t="str">
        <f t="shared" ref="O10" si="10">IF(N10&lt;33,"ОДНОРОДНЫЕ","НЕОДНОРОДНЫЕ")</f>
        <v>ОДНОРОДНЫЕ</v>
      </c>
      <c r="P10" s="6">
        <f t="shared" ref="P10" si="11">ROUND(D10*K10,2)</f>
        <v>341701.72</v>
      </c>
    </row>
    <row r="11" spans="1:16" s="5" customFormat="1" ht="21" customHeight="1" x14ac:dyDescent="0.25">
      <c r="A11" s="13" t="s">
        <v>21</v>
      </c>
      <c r="B11" s="14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">
        <f>SUM(P9:P10)</f>
        <v>1195951.69</v>
      </c>
    </row>
    <row r="12" spans="1:16" ht="21" customHeight="1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</sheetData>
  <mergeCells count="17">
    <mergeCell ref="M7:M8"/>
    <mergeCell ref="A12:P12"/>
    <mergeCell ref="A11:O11"/>
    <mergeCell ref="A1:P1"/>
    <mergeCell ref="A3:P3"/>
    <mergeCell ref="A4:P4"/>
    <mergeCell ref="A5:B5"/>
    <mergeCell ref="C5:P5"/>
    <mergeCell ref="A6:P6"/>
    <mergeCell ref="P7:P8"/>
    <mergeCell ref="N7:N8"/>
    <mergeCell ref="O7:O8"/>
    <mergeCell ref="A7:A8"/>
    <mergeCell ref="B7:B8"/>
    <mergeCell ref="C7:D7"/>
    <mergeCell ref="K7:K8"/>
    <mergeCell ref="L7:L8"/>
  </mergeCells>
  <conditionalFormatting sqref="O9:O10">
    <cfRule type="containsText" dxfId="5" priority="16" operator="containsText" text="НЕ">
      <formula>NOT(ISERROR(SEARCH("НЕ",O9)))</formula>
    </cfRule>
    <cfRule type="containsText" dxfId="4" priority="17" operator="containsText" text="ОДНОРОДНЫЕ">
      <formula>NOT(ISERROR(SEARCH("ОДНОРОДНЫЕ",O9)))</formula>
    </cfRule>
    <cfRule type="containsText" dxfId="3" priority="18" operator="containsText" text="НЕОДНОРОДНЫЕ">
      <formula>NOT(ISERROR(SEARCH("НЕОДНОРОДНЫЕ",O9)))</formula>
    </cfRule>
  </conditionalFormatting>
  <conditionalFormatting sqref="O9:O10">
    <cfRule type="containsText" dxfId="2" priority="13" operator="containsText" text="НЕОДНОРОДНЫЕ">
      <formula>NOT(ISERROR(SEARCH("НЕОДНОРОДНЫЕ",O9)))</formula>
    </cfRule>
    <cfRule type="containsText" dxfId="1" priority="14" operator="containsText" text="ОДНОРОДНЫЕ">
      <formula>NOT(ISERROR(SEARCH("ОДНОРОДНЫЕ",O9)))</formula>
    </cfRule>
    <cfRule type="containsText" dxfId="0" priority="15" operator="containsText" text="НЕОДНОРОДНЫЕ">
      <formula>NOT(ISERROR(SEARCH("НЕОДНОРОДНЫЕ",O9)))</formula>
    </cfRule>
  </conditionalFormatting>
  <pageMargins left="0" right="0" top="0.74803149606299213" bottom="0.74803149606299213" header="0.31496062992125984" footer="0.31496062992125984"/>
  <pageSetup paperSize="9" scale="6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2026-05-07T07:07:33Z</dcterms:modified>
</cp:coreProperties>
</file>