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defaultThemeVersion="124226"/>
  <xr:revisionPtr revIDLastSave="0" documentId="13_ncr:1_{5410CDB3-6D5D-4198-8EE5-51F0535F8AAC}" xr6:coauthVersionLast="46" xr6:coauthVersionMax="46" xr10:uidLastSave="{00000000-0000-0000-0000-000000000000}"/>
  <bookViews>
    <workbookView xWindow="30" yWindow="0" windowWidth="23265" windowHeight="12630" xr2:uid="{00000000-000D-0000-FFFF-FFFF00000000}"/>
  </bookViews>
  <sheets>
    <sheet name="Лист1" sheetId="1" r:id="rId1"/>
  </sheets>
  <calcPr calcId="191029" calcOnSave="0" concurrentCalc="0"/>
</workbook>
</file>

<file path=xl/calcChain.xml><?xml version="1.0" encoding="utf-8"?>
<calcChain xmlns="http://schemas.openxmlformats.org/spreadsheetml/2006/main">
  <c r="J15" i="1" l="1"/>
  <c r="O15" i="1"/>
  <c r="L15" i="1"/>
  <c r="M15" i="1"/>
  <c r="N15" i="1"/>
  <c r="K15" i="1"/>
  <c r="J14" i="1"/>
  <c r="O14" i="1"/>
  <c r="L14" i="1"/>
  <c r="M14" i="1"/>
  <c r="N14" i="1"/>
  <c r="K14" i="1"/>
  <c r="J11" i="1"/>
  <c r="O11" i="1"/>
  <c r="J12" i="1"/>
  <c r="O12" i="1"/>
  <c r="J13" i="1"/>
  <c r="O13" i="1"/>
  <c r="J16" i="1"/>
  <c r="O16" i="1"/>
  <c r="L11" i="1"/>
  <c r="M11" i="1"/>
  <c r="N11" i="1"/>
  <c r="L12" i="1"/>
  <c r="M12" i="1"/>
  <c r="N12" i="1"/>
  <c r="L13" i="1"/>
  <c r="M13" i="1"/>
  <c r="N13" i="1"/>
  <c r="L16" i="1"/>
  <c r="M16" i="1"/>
  <c r="N16" i="1"/>
  <c r="K11" i="1"/>
  <c r="K12" i="1"/>
  <c r="K13" i="1"/>
  <c r="K16" i="1"/>
  <c r="J10" i="1"/>
  <c r="K10" i="1"/>
  <c r="L10" i="1"/>
  <c r="M10" i="1"/>
  <c r="N10" i="1"/>
  <c r="O10" i="1"/>
  <c r="O17" i="1"/>
</calcChain>
</file>

<file path=xl/sharedStrings.xml><?xml version="1.0" encoding="utf-8"?>
<sst xmlns="http://schemas.openxmlformats.org/spreadsheetml/2006/main" count="43" uniqueCount="33">
  <si>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</si>
  <si>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</si>
  <si>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</si>
  <si>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</si>
  <si>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</si>
  <si>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</si>
  <si>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</si>
  <si>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</si>
  <si>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</si>
  <si>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</si>
  <si>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</si>
  <si>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</si>
  <si>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</si>
  <si>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</si>
  <si>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</si>
  <si>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</si>
  <si>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</si>
  <si>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Характеристики объекта закупки</t>
  </si>
  <si>
    <t xml:space="preserve">Используемый метод определения НМЦК 
с обоснованием:
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</si>
  <si>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контракта.
Расчет выполнен в соответствии с Методическими рекомендациями, утвержденными приказом, МЭР РФ от 02.10.2013 №567
</t>
  </si>
  <si>
    <t>РАСЧЕТ НМЦК</t>
  </si>
  <si>
    <t>Итого:</t>
  </si>
  <si>
    <t>шт</t>
  </si>
  <si>
    <t>Пододеяльник</t>
  </si>
  <si>
    <t>Простынь</t>
  </si>
  <si>
    <t>Наволочка</t>
  </si>
  <si>
    <t>Полотенце хлопчатобумажное</t>
  </si>
  <si>
    <t>Матрац ватный</t>
  </si>
  <si>
    <t xml:space="preserve">ОБОСНОВАНИЕ НАЧАЛЬНОЙ (МАКСИМАЛЬНОЙ) ЦЕНЫ КОНТРАКТА.
В соответствии со статьей 22 Федерального закона начальная (максимальная) цена Контракта установлена посредством применения метода сопоставимых рыночных цен (анализ рынка) согласно приказа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</t>
  </si>
  <si>
    <t>Полотенце махровое</t>
  </si>
  <si>
    <t>Покрывало</t>
  </si>
  <si>
    <t>На основании проведенного анализа рынка и расчетов, НМЦК составляет: 747 251,20 рублей.</t>
  </si>
  <si>
    <t xml:space="preserve">Приложение 2. Обоснование начальной (максимальной) цены контракта с
 указанием информации о валюте, используемой для формирования цены 
контракта и расчетов с поставщиком (подрядчиком, исполнителем), 
порядка применения официального курса иностранной валюты к
рублю Российской Федерации, установленного Центральным 
банком Российской Федерации и используемого при оплате контракта.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</si>
</sst>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0_ "/>
    <numFmt numFmtId="166" formatCode="#\ ##0.00#########"/>
  </numFmts>
  <fonts count="6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0</xdr:row>
      <xdr:rowOff>0</xdr:rowOff>
    </xdr:from>
    <xdr:to>
      <xdr:col>5</xdr:col>
      <xdr:colOff>766445</xdr:colOff>
      <xdr:row>0</xdr:row>
      <xdr:rowOff>19685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070" y="2801620"/>
          <a:ext cx="159385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topLeftCell="A7" zoomScaleNormal="100" workbookViewId="0">
      <selection activeCell="H11" sqref="H11"/>
    </sheetView>
  </sheetViews>
  <sheetFormatPr defaultRowHeight="21" customHeight="1" x14ac:dyDescent="0.25"/>
  <cols>
    <col min="1" max="1" width="4.85546875" style="8" customWidth="1"/>
    <col min="2" max="2" width="35.7109375" style="3" customWidth="1"/>
    <col min="3" max="3" width="9.85546875" style="8" customWidth="1"/>
    <col min="4" max="4" width="9.140625" style="8"/>
    <col min="5" max="9" width="12.7109375" style="4" customWidth="1"/>
    <col min="10" max="10" width="13.5703125" style="4" customWidth="1"/>
    <col min="11" max="11" width="7.85546875" style="8" customWidth="1"/>
    <col min="12" max="12" width="12.5703125" style="8" customWidth="1"/>
    <col min="13" max="13" width="10.28515625" style="8" customWidth="1"/>
    <col min="14" max="14" width="16.85546875" style="8" customWidth="1"/>
    <col min="15" max="15" width="13.28515625" style="4" customWidth="1"/>
    <col min="16" max="17" width="14.28515625" style="8" customWidth="1"/>
    <col min="18" max="18" width="9.140625" style="8"/>
    <col min="19" max="19" width="14.42578125" style="8" bestFit="1" customWidth="1"/>
    <col min="20" max="16384" width="9.140625" style="8"/>
  </cols>
  <sheetData>
    <row r="1" spans="1:15" ht="84" customHeight="1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3" spans="1:15" ht="68.25" customHeight="1" x14ac:dyDescent="0.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5" spans="1:15" ht="21" customHeight="1" x14ac:dyDescent="0.25">
      <c r="A5" s="16" t="s">
        <v>17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31.5" customHeight="1" x14ac:dyDescent="0.25">
      <c r="A6" s="16" t="s">
        <v>18</v>
      </c>
      <c r="B6" s="16"/>
      <c r="C6" s="19" t="s">
        <v>19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21" customHeight="1" x14ac:dyDescent="0.25">
      <c r="A7" s="14" t="s">
        <v>20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21" customHeight="1" x14ac:dyDescent="0.25">
      <c r="A8" s="16" t="s">
        <v>0</v>
      </c>
      <c r="B8" s="16" t="s">
        <v>1</v>
      </c>
      <c r="C8" s="16" t="s">
        <v>2</v>
      </c>
      <c r="D8" s="16"/>
      <c r="E8" s="6" t="s">
        <v>5</v>
      </c>
      <c r="F8" s="6" t="s">
        <v>7</v>
      </c>
      <c r="G8" s="6" t="s">
        <v>8</v>
      </c>
      <c r="H8" s="6" t="s">
        <v>9</v>
      </c>
      <c r="I8" s="6" t="s">
        <v>10</v>
      </c>
      <c r="J8" s="15" t="s">
        <v>16</v>
      </c>
      <c r="K8" s="16" t="s">
        <v>13</v>
      </c>
      <c r="L8" s="16" t="s">
        <v>14</v>
      </c>
      <c r="M8" s="16" t="s">
        <v>15</v>
      </c>
      <c r="N8" s="16" t="s">
        <v>11</v>
      </c>
      <c r="O8" s="15" t="s">
        <v>12</v>
      </c>
    </row>
    <row r="9" spans="1:15" ht="21" customHeight="1" x14ac:dyDescent="0.25">
      <c r="A9" s="16"/>
      <c r="B9" s="16"/>
      <c r="C9" s="7" t="s">
        <v>3</v>
      </c>
      <c r="D9" s="7" t="s">
        <v>4</v>
      </c>
      <c r="E9" s="6" t="s">
        <v>6</v>
      </c>
      <c r="F9" s="6" t="s">
        <v>6</v>
      </c>
      <c r="G9" s="6" t="s">
        <v>6</v>
      </c>
      <c r="H9" s="6" t="s">
        <v>6</v>
      </c>
      <c r="I9" s="6" t="s">
        <v>6</v>
      </c>
      <c r="J9" s="15"/>
      <c r="K9" s="16"/>
      <c r="L9" s="16"/>
      <c r="M9" s="16"/>
      <c r="N9" s="16"/>
      <c r="O9" s="15"/>
    </row>
    <row r="10" spans="1:15" ht="21" customHeight="1" x14ac:dyDescent="0.2">
      <c r="A10" s="7">
        <v>1</v>
      </c>
      <c r="B10" s="12" t="s">
        <v>23</v>
      </c>
      <c r="C10" s="9" t="s">
        <v>22</v>
      </c>
      <c r="D10" s="10">
        <v>500</v>
      </c>
      <c r="E10" s="11">
        <v>720</v>
      </c>
      <c r="F10" s="11">
        <v>600</v>
      </c>
      <c r="G10" s="11">
        <v>585</v>
      </c>
      <c r="H10" s="11"/>
      <c r="I10" s="1"/>
      <c r="J10" s="6">
        <f>ROUND(AVERAGE(E10,F10,G10,H10,I10),2)</f>
        <v>635</v>
      </c>
      <c r="K10" s="7">
        <f>COUNT(E10:I10)</f>
        <v>3</v>
      </c>
      <c r="L10" s="7">
        <f t="shared" ref="L10:L16" si="0">STDEV(E10,F10,G10,H10,I10)</f>
        <v>73.993242934743705</v>
      </c>
      <c r="M10" s="7">
        <f>L10/J10*100</f>
        <v>11.652479202321842</v>
      </c>
      <c r="N10" s="7" t="str">
        <f>IF(M10&lt;33,"ОДНОРОДНЫЕ","НЕОДНОРОДНЫЕ")</f>
        <v>ОДНОРОДНЫЕ</v>
      </c>
      <c r="O10" s="6">
        <f>ROUND(D10*J10,2)</f>
        <v>317500</v>
      </c>
    </row>
    <row r="11" spans="1:15" ht="21" customHeight="1" x14ac:dyDescent="0.2">
      <c r="A11" s="7">
        <v>2</v>
      </c>
      <c r="B11" s="12" t="s">
        <v>24</v>
      </c>
      <c r="C11" s="9" t="s">
        <v>22</v>
      </c>
      <c r="D11" s="10">
        <v>540</v>
      </c>
      <c r="E11" s="11">
        <v>380</v>
      </c>
      <c r="F11" s="11">
        <v>300</v>
      </c>
      <c r="G11" s="11">
        <v>290</v>
      </c>
      <c r="H11" s="11"/>
      <c r="I11" s="1"/>
      <c r="J11" s="6">
        <f t="shared" ref="J11:J16" si="1">ROUND(AVERAGE(E11,F11,G11,H11,I11),2)</f>
        <v>323.33</v>
      </c>
      <c r="K11" s="7">
        <f t="shared" ref="K11:K16" si="2">COUNT(E11:I11)</f>
        <v>3</v>
      </c>
      <c r="L11" s="7">
        <f t="shared" si="0"/>
        <v>49.328828623162572</v>
      </c>
      <c r="M11" s="7">
        <f t="shared" ref="M11:M16" si="3">L11/J11*100</f>
        <v>15.25649603289598</v>
      </c>
      <c r="N11" s="7" t="str">
        <f t="shared" ref="N11:N16" si="4">IF(M11&lt;33,"ОДНОРОДНЫЕ","НЕОДНОРОДНЫЕ")</f>
        <v>ОДНОРОДНЫЕ</v>
      </c>
      <c r="O11" s="6">
        <f t="shared" ref="O11:O16" si="5">ROUND(D11*J11,2)</f>
        <v>174598.2</v>
      </c>
    </row>
    <row r="12" spans="1:15" ht="21" customHeight="1" x14ac:dyDescent="0.2">
      <c r="A12" s="7">
        <v>3</v>
      </c>
      <c r="B12" s="12" t="s">
        <v>25</v>
      </c>
      <c r="C12" s="9" t="s">
        <v>22</v>
      </c>
      <c r="D12" s="10">
        <v>600</v>
      </c>
      <c r="E12" s="11">
        <v>150</v>
      </c>
      <c r="F12" s="11">
        <v>130</v>
      </c>
      <c r="G12" s="11">
        <v>127</v>
      </c>
      <c r="H12" s="11"/>
      <c r="I12" s="1"/>
      <c r="J12" s="6">
        <f t="shared" si="1"/>
        <v>135.66999999999999</v>
      </c>
      <c r="K12" s="7">
        <f t="shared" si="2"/>
        <v>3</v>
      </c>
      <c r="L12" s="7">
        <f t="shared" si="0"/>
        <v>12.503332889007368</v>
      </c>
      <c r="M12" s="7">
        <f t="shared" si="3"/>
        <v>9.2159894516159557</v>
      </c>
      <c r="N12" s="7" t="str">
        <f t="shared" si="4"/>
        <v>ОДНОРОДНЫЕ</v>
      </c>
      <c r="O12" s="6">
        <f t="shared" si="5"/>
        <v>81402</v>
      </c>
    </row>
    <row r="13" spans="1:15" ht="21" customHeight="1" x14ac:dyDescent="0.2">
      <c r="A13" s="7">
        <v>4</v>
      </c>
      <c r="B13" s="12" t="s">
        <v>26</v>
      </c>
      <c r="C13" s="9" t="s">
        <v>22</v>
      </c>
      <c r="D13" s="10">
        <v>500</v>
      </c>
      <c r="E13" s="11">
        <v>90</v>
      </c>
      <c r="F13" s="11">
        <v>85</v>
      </c>
      <c r="G13" s="11">
        <v>70</v>
      </c>
      <c r="H13" s="11"/>
      <c r="I13" s="1"/>
      <c r="J13" s="6">
        <f t="shared" si="1"/>
        <v>81.67</v>
      </c>
      <c r="K13" s="7">
        <f t="shared" si="2"/>
        <v>3</v>
      </c>
      <c r="L13" s="7">
        <f t="shared" si="0"/>
        <v>10.408329997330693</v>
      </c>
      <c r="M13" s="7">
        <f t="shared" si="3"/>
        <v>12.744373695764285</v>
      </c>
      <c r="N13" s="7" t="str">
        <f t="shared" si="4"/>
        <v>ОДНОРОДНЫЕ</v>
      </c>
      <c r="O13" s="6">
        <f t="shared" si="5"/>
        <v>40835</v>
      </c>
    </row>
    <row r="14" spans="1:15" ht="21" customHeight="1" x14ac:dyDescent="0.2">
      <c r="A14" s="7">
        <v>5</v>
      </c>
      <c r="B14" s="12" t="s">
        <v>29</v>
      </c>
      <c r="C14" s="13" t="s">
        <v>22</v>
      </c>
      <c r="D14" s="10">
        <v>200</v>
      </c>
      <c r="E14" s="11">
        <v>215</v>
      </c>
      <c r="F14" s="11">
        <v>200</v>
      </c>
      <c r="G14" s="11">
        <v>180</v>
      </c>
      <c r="H14" s="11"/>
      <c r="I14" s="1"/>
      <c r="J14" s="6">
        <f t="shared" ref="J14" si="6">ROUND(AVERAGE(E14,F14,G14,H14,I14),2)</f>
        <v>198.33</v>
      </c>
      <c r="K14" s="7">
        <f t="shared" ref="K14" si="7">COUNT(E14:I14)</f>
        <v>3</v>
      </c>
      <c r="L14" s="7">
        <f t="shared" ref="L14" si="8">STDEV(E14,F14,G14,H14,I14)</f>
        <v>17.559422921421234</v>
      </c>
      <c r="M14" s="7">
        <f t="shared" ref="M14" si="9">L14/J14*100</f>
        <v>8.8536393492770795</v>
      </c>
      <c r="N14" s="7" t="str">
        <f t="shared" ref="N14" si="10">IF(M14&lt;33,"ОДНОРОДНЫЕ","НЕОДНОРОДНЫЕ")</f>
        <v>ОДНОРОДНЫЕ</v>
      </c>
      <c r="O14" s="6">
        <f t="shared" ref="O14" si="11">ROUND(D14*J14,2)</f>
        <v>39666</v>
      </c>
    </row>
    <row r="15" spans="1:15" ht="21" customHeight="1" x14ac:dyDescent="0.2">
      <c r="A15" s="7">
        <v>6</v>
      </c>
      <c r="B15" s="12" t="s">
        <v>30</v>
      </c>
      <c r="C15" s="13" t="s">
        <v>22</v>
      </c>
      <c r="D15" s="10">
        <v>50</v>
      </c>
      <c r="E15" s="11">
        <v>640</v>
      </c>
      <c r="F15" s="11">
        <v>550</v>
      </c>
      <c r="G15" s="11">
        <v>520</v>
      </c>
      <c r="H15" s="11"/>
      <c r="I15" s="1"/>
      <c r="J15" s="6">
        <f t="shared" ref="J15" si="12">ROUND(AVERAGE(E15,F15,G15,H15,I15),2)</f>
        <v>570</v>
      </c>
      <c r="K15" s="7">
        <f t="shared" ref="K15" si="13">COUNT(E15:I15)</f>
        <v>3</v>
      </c>
      <c r="L15" s="7">
        <f t="shared" ref="L15" si="14">STDEV(E15,F15,G15,H15,I15)</f>
        <v>62.44997998398398</v>
      </c>
      <c r="M15" s="7">
        <f t="shared" ref="M15" si="15">L15/J15*100</f>
        <v>10.956136839295436</v>
      </c>
      <c r="N15" s="7" t="str">
        <f t="shared" ref="N15" si="16">IF(M15&lt;33,"ОДНОРОДНЫЕ","НЕОДНОРОДНЫЕ")</f>
        <v>ОДНОРОДНЫЕ</v>
      </c>
      <c r="O15" s="6">
        <f t="shared" ref="O15" si="17">ROUND(D15*J15,2)</f>
        <v>28500</v>
      </c>
    </row>
    <row r="16" spans="1:15" ht="21" customHeight="1" x14ac:dyDescent="0.2">
      <c r="A16" s="7">
        <v>7</v>
      </c>
      <c r="B16" s="12" t="s">
        <v>27</v>
      </c>
      <c r="C16" s="9" t="s">
        <v>22</v>
      </c>
      <c r="D16" s="10">
        <v>50</v>
      </c>
      <c r="E16" s="11">
        <v>1400</v>
      </c>
      <c r="F16" s="11">
        <v>1250</v>
      </c>
      <c r="G16" s="11">
        <v>1235</v>
      </c>
      <c r="H16" s="11"/>
      <c r="I16" s="1"/>
      <c r="J16" s="6">
        <f t="shared" si="1"/>
        <v>1295</v>
      </c>
      <c r="K16" s="7">
        <f t="shared" si="2"/>
        <v>3</v>
      </c>
      <c r="L16" s="7">
        <f t="shared" si="0"/>
        <v>91.241437954473298</v>
      </c>
      <c r="M16" s="7">
        <f t="shared" si="3"/>
        <v>7.045670884515312</v>
      </c>
      <c r="N16" s="7" t="str">
        <f t="shared" si="4"/>
        <v>ОДНОРОДНЫЕ</v>
      </c>
      <c r="O16" s="6">
        <f t="shared" si="5"/>
        <v>64750</v>
      </c>
    </row>
    <row r="17" spans="1:15" s="5" customFormat="1" ht="21" customHeight="1" x14ac:dyDescent="0.25">
      <c r="A17" s="20" t="s">
        <v>21</v>
      </c>
      <c r="B17" s="20"/>
      <c r="C17" s="20"/>
      <c r="D17" s="20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">
        <f>SUM(O10:O16)</f>
        <v>747251.19999999995</v>
      </c>
    </row>
    <row r="18" spans="1:15" ht="21" customHeight="1" x14ac:dyDescent="0.25">
      <c r="A18" s="16" t="s">
        <v>31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</sheetData>
  <mergeCells count="17">
    <mergeCell ref="A18:O18"/>
    <mergeCell ref="A17:N17"/>
    <mergeCell ref="A1:O1"/>
    <mergeCell ref="A3:O3"/>
    <mergeCell ref="A5:O5"/>
    <mergeCell ref="A6:B6"/>
    <mergeCell ref="C6:O6"/>
    <mergeCell ref="A7:O7"/>
    <mergeCell ref="O8:O9"/>
    <mergeCell ref="M8:M9"/>
    <mergeCell ref="N8:N9"/>
    <mergeCell ref="A8:A9"/>
    <mergeCell ref="B8:B9"/>
    <mergeCell ref="C8:D8"/>
    <mergeCell ref="J8:J9"/>
    <mergeCell ref="K8:K9"/>
    <mergeCell ref="L8:L9"/>
  </mergeCells>
  <conditionalFormatting sqref="N10:N13 N16">
    <cfRule type="containsText" dxfId="17" priority="16" operator="containsText" text="НЕ">
      <formula>NOT(ISERROR(SEARCH("НЕ",N10)))</formula>
    </cfRule>
    <cfRule type="containsText" dxfId="16" priority="17" operator="containsText" text="ОДНОРОДНЫЕ">
      <formula>NOT(ISERROR(SEARCH("ОДНОРОДНЫЕ",N10)))</formula>
    </cfRule>
    <cfRule type="containsText" dxfId="15" priority="18" operator="containsText" text="НЕОДНОРОДНЫЕ">
      <formula>NOT(ISERROR(SEARCH("НЕОДНОРОДНЫЕ",N10)))</formula>
    </cfRule>
  </conditionalFormatting>
  <conditionalFormatting sqref="N10:N13 N16">
    <cfRule type="containsText" dxfId="14" priority="13" operator="containsText" text="НЕОДНОРОДНЫЕ">
      <formula>NOT(ISERROR(SEARCH("НЕОДНОРОДНЫЕ",N10)))</formula>
    </cfRule>
    <cfRule type="containsText" dxfId="13" priority="14" operator="containsText" text="ОДНОРОДНЫЕ">
      <formula>NOT(ISERROR(SEARCH("ОДНОРОДНЫЕ",N10)))</formula>
    </cfRule>
    <cfRule type="containsText" dxfId="12" priority="15" operator="containsText" text="НЕОДНОРОДНЫЕ">
      <formula>NOT(ISERROR(SEARCH("НЕОДНОРОДНЫЕ",N10)))</formula>
    </cfRule>
  </conditionalFormatting>
  <conditionalFormatting sqref="N14">
    <cfRule type="containsText" dxfId="11" priority="10" operator="containsText" text="НЕ">
      <formula>NOT(ISERROR(SEARCH("НЕ",N14)))</formula>
    </cfRule>
    <cfRule type="containsText" dxfId="10" priority="11" operator="containsText" text="ОДНОРОДНЫЕ">
      <formula>NOT(ISERROR(SEARCH("ОДНОРОДНЫЕ",N14)))</formula>
    </cfRule>
    <cfRule type="containsText" dxfId="9" priority="12" operator="containsText" text="НЕОДНОРОДНЫЕ">
      <formula>NOT(ISERROR(SEARCH("НЕОДНОРОДНЫЕ",N14)))</formula>
    </cfRule>
  </conditionalFormatting>
  <conditionalFormatting sqref="N14">
    <cfRule type="containsText" dxfId="8" priority="7" operator="containsText" text="НЕОДНОРОДНЫЕ">
      <formula>NOT(ISERROR(SEARCH("НЕОДНОРОДНЫЕ",N14)))</formula>
    </cfRule>
    <cfRule type="containsText" dxfId="7" priority="8" operator="containsText" text="ОДНОРОДНЫЕ">
      <formula>NOT(ISERROR(SEARCH("ОДНОРОДНЫЕ",N14)))</formula>
    </cfRule>
    <cfRule type="containsText" dxfId="6" priority="9" operator="containsText" text="НЕОДНОРОДНЫЕ">
      <formula>NOT(ISERROR(SEARCH("НЕОДНОРОДНЫЕ",N14)))</formula>
    </cfRule>
  </conditionalFormatting>
  <conditionalFormatting sqref="N15">
    <cfRule type="containsText" dxfId="5" priority="4" operator="containsText" text="НЕ">
      <formula>NOT(ISERROR(SEARCH("НЕ",N15)))</formula>
    </cfRule>
    <cfRule type="containsText" dxfId="4" priority="5" operator="containsText" text="ОДНОРОДНЫЕ">
      <formula>NOT(ISERROR(SEARCH("ОДНОРОДНЫЕ",N15)))</formula>
    </cfRule>
    <cfRule type="containsText" dxfId="3" priority="6" operator="containsText" text="НЕОДНОРОДНЫЕ">
      <formula>NOT(ISERROR(SEARCH("НЕОДНОРОДНЫЕ",N15)))</formula>
    </cfRule>
  </conditionalFormatting>
  <conditionalFormatting sqref="N15">
    <cfRule type="containsText" dxfId="2" priority="1" operator="containsText" text="НЕОДНОРОДНЫЕ">
      <formula>NOT(ISERROR(SEARCH("НЕОДНОРОДНЫЕ",N15)))</formula>
    </cfRule>
    <cfRule type="containsText" dxfId="1" priority="2" operator="containsText" text="ОДНОРОДНЫЕ">
      <formula>NOT(ISERROR(SEARCH("ОДНОРОДНЫЕ",N15)))</formula>
    </cfRule>
    <cfRule type="containsText" dxfId="0" priority="3" operator="containsText" text="НЕОДНОРОДНЫЕ">
      <formula>NOT(ISERROR(SEARCH("НЕОДНОРОДНЫЕ",N15)))</formula>
    </cfRule>
  </conditionalFormatting>
  <pageMargins left="0.11811023622047245" right="0.11811023622047245" top="0.74803149606299213" bottom="0.74803149606299213" header="0.31496062992125984" footer="0.31496062992125984"/>
  <pageSetup paperSize="9" scale="70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2026-05-08T03:06:31Z</dcterms:modified>
</cp:coreProperties>
</file>