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42167EA9-5A68-4050-B67C-19281A09AF22}" xr6:coauthVersionLast="46" xr6:coauthVersionMax="46" xr10:uidLastSave="{00000000-0000-0000-0000-000000000000}"/>
  <bookViews>
    <workbookView xWindow="30" yWindow="0" windowWidth="23265" windowHeight="126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K11" i="1" l="1"/>
  <c r="M10" i="1" l="1"/>
  <c r="L10" i="1"/>
  <c r="K10" i="1"/>
  <c r="P10" i="1" s="1"/>
  <c r="N10" i="1" l="1"/>
  <c r="O10" i="1" s="1"/>
  <c r="P11" i="1"/>
  <c r="P12" i="1" s="1"/>
  <c r="L11" i="1"/>
  <c r="M11" i="1"/>
  <c r="N11" i="1" l="1"/>
  <c r="O11" i="1" s="1"/>
</calcChain>
</file>

<file path=xl/sharedStrings.xml><?xml version="1.0" encoding="utf-8"?>
<sst xmlns="http://schemas.openxmlformats.org/spreadsheetml/2006/main" count="35" uniqueCount="29">
  <si>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</si>
  <si>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</si>
  <si>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</si>
  <si>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</si>
  <si>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</si>
  <si>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</si>
  <si>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</si>
  <si>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</si>
  <si>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</si>
  <si>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</si>
  <si>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</si>
  <si>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</si>
  <si>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</si>
  <si>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</si>
  <si>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</si>
  <si>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</si>
  <si>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</si>
  <si>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</si>
  <si>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</si>
  <si>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</si>
  <si>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</si>
  <si>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</si>
  <si>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Сок</t>
  </si>
  <si>
    <t>л</t>
  </si>
  <si>
    <t>Сок с закрывающей крышечкой</t>
  </si>
  <si>
    <t>Источник №6</t>
  </si>
  <si>
    <t>На основании проведенного анализа рынка и расчетов, НМЦК составляет: 224 786,40 рублей.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</si>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</sst>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\ ##0.00#########"/>
    <numFmt numFmtId="166" formatCode="0_ "/>
  </numFmts>
  <fonts count="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175895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zoomScaleNormal="100" workbookViewId="0">
      <selection activeCell="P12" sqref="P12"/>
    </sheetView>
  </sheetViews>
  <sheetFormatPr defaultRowHeight="12.75" x14ac:dyDescent="0.25"/>
  <cols>
    <col min="1" max="1" width="4.85546875" style="7" customWidth="1"/>
    <col min="2" max="2" width="32.5703125" style="8" customWidth="1"/>
    <col min="3" max="4" width="9.140625" style="7"/>
    <col min="5" max="8" width="12.7109375" style="9" customWidth="1"/>
    <col min="9" max="9" width="13.42578125" style="9" customWidth="1"/>
    <col min="10" max="10" width="12.7109375" style="9" customWidth="1"/>
    <col min="11" max="11" width="13.5703125" style="9" customWidth="1"/>
    <col min="12" max="12" width="7.85546875" style="7" customWidth="1"/>
    <col min="13" max="13" width="12.5703125" style="7" customWidth="1"/>
    <col min="14" max="14" width="10.28515625" style="7" customWidth="1"/>
    <col min="15" max="15" width="16.85546875" style="7" customWidth="1"/>
    <col min="16" max="16" width="13.28515625" style="9" customWidth="1"/>
    <col min="17" max="18" width="14.28515625" style="7" customWidth="1"/>
    <col min="19" max="19" width="9.140625" style="7"/>
    <col min="20" max="20" width="14.42578125" style="7" bestFit="1" customWidth="1"/>
    <col min="21" max="16384" width="9.140625" style="7"/>
  </cols>
  <sheetData>
    <row r="1" spans="1:16" ht="81.75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16" ht="42" customHeight="1" x14ac:dyDescent="0.25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1" customHeight="1" x14ac:dyDescent="0.25"/>
    <row r="5" spans="1:16" ht="17.25" customHeight="1" x14ac:dyDescent="0.25">
      <c r="A5" s="15" t="s">
        <v>17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36" customHeight="1" x14ac:dyDescent="0.25">
      <c r="A6" s="15" t="s">
        <v>18</v>
      </c>
      <c r="B6" s="15"/>
      <c r="C6" s="18" t="s">
        <v>19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21" customHeight="1" x14ac:dyDescent="0.25">
      <c r="A7" s="13" t="s">
        <v>20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21" customHeight="1" x14ac:dyDescent="0.25">
      <c r="A8" s="15" t="s">
        <v>0</v>
      </c>
      <c r="B8" s="15" t="s">
        <v>1</v>
      </c>
      <c r="C8" s="15" t="s">
        <v>2</v>
      </c>
      <c r="D8" s="15"/>
      <c r="E8" s="4" t="s">
        <v>5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25</v>
      </c>
      <c r="K8" s="14" t="s">
        <v>16</v>
      </c>
      <c r="L8" s="15" t="s">
        <v>13</v>
      </c>
      <c r="M8" s="15" t="s">
        <v>14</v>
      </c>
      <c r="N8" s="15" t="s">
        <v>15</v>
      </c>
      <c r="O8" s="15" t="s">
        <v>11</v>
      </c>
      <c r="P8" s="14" t="s">
        <v>12</v>
      </c>
    </row>
    <row r="9" spans="1:16" ht="20.25" customHeight="1" x14ac:dyDescent="0.25">
      <c r="A9" s="15"/>
      <c r="B9" s="15"/>
      <c r="C9" s="3" t="s">
        <v>3</v>
      </c>
      <c r="D9" s="3" t="s">
        <v>4</v>
      </c>
      <c r="E9" s="4" t="s">
        <v>6</v>
      </c>
      <c r="F9" s="4" t="s">
        <v>6</v>
      </c>
      <c r="G9" s="4" t="s">
        <v>6</v>
      </c>
      <c r="H9" s="4" t="s">
        <v>6</v>
      </c>
      <c r="I9" s="4" t="s">
        <v>6</v>
      </c>
      <c r="J9" s="4" t="s">
        <v>6</v>
      </c>
      <c r="K9" s="14"/>
      <c r="L9" s="15"/>
      <c r="M9" s="15"/>
      <c r="N9" s="15"/>
      <c r="O9" s="15"/>
      <c r="P9" s="14"/>
    </row>
    <row r="10" spans="1:16" ht="20.25" customHeight="1" x14ac:dyDescent="0.25">
      <c r="A10" s="3">
        <v>1</v>
      </c>
      <c r="B10" s="12" t="s">
        <v>22</v>
      </c>
      <c r="C10" s="1" t="s">
        <v>23</v>
      </c>
      <c r="D10" s="11">
        <v>3600</v>
      </c>
      <c r="E10" s="2">
        <v>60</v>
      </c>
      <c r="F10" s="2">
        <v>65</v>
      </c>
      <c r="G10" s="2">
        <v>53</v>
      </c>
      <c r="H10" s="5"/>
      <c r="I10" s="5"/>
      <c r="J10" s="5"/>
      <c r="K10" s="4">
        <f>ROUND(AVERAGE(E10,F10,G10,H10,J10),2)</f>
        <v>59.33</v>
      </c>
      <c r="L10" s="3">
        <f>COUNT(E10:J10)</f>
        <v>3</v>
      </c>
      <c r="M10" s="3">
        <f t="shared" ref="M10" si="0">STDEV(E10,F10,G10,H10,J10)</f>
        <v>6.0277137733417083</v>
      </c>
      <c r="N10" s="3">
        <f>M10/K10*100</f>
        <v>10.159638923549148</v>
      </c>
      <c r="O10" s="3" t="str">
        <f>IF(N10&lt;33,"ОДНОРОДНЫЕ","НЕОДНОРОДНЫЕ")</f>
        <v>ОДНОРОДНЫЕ</v>
      </c>
      <c r="P10" s="4">
        <f>ROUND(D10*K10,2)</f>
        <v>213588</v>
      </c>
    </row>
    <row r="11" spans="1:16" ht="20.25" customHeight="1" x14ac:dyDescent="0.25">
      <c r="A11" s="3">
        <v>2</v>
      </c>
      <c r="B11" s="12" t="s">
        <v>24</v>
      </c>
      <c r="C11" s="1" t="s">
        <v>23</v>
      </c>
      <c r="D11" s="11">
        <v>120</v>
      </c>
      <c r="E11" s="2"/>
      <c r="F11" s="2"/>
      <c r="G11" s="2"/>
      <c r="H11" s="5">
        <v>89.99</v>
      </c>
      <c r="I11" s="5">
        <v>89.99</v>
      </c>
      <c r="J11" s="5">
        <v>99.99</v>
      </c>
      <c r="K11" s="4">
        <f>ROUND(AVERAGE(H11,I11,J11),2)</f>
        <v>93.32</v>
      </c>
      <c r="L11" s="3">
        <f>COUNT(E11:J11)</f>
        <v>3</v>
      </c>
      <c r="M11" s="3">
        <f t="shared" ref="M11" si="1">STDEV(E11,F11,G11,H11,J11)</f>
        <v>7.0710678118654755</v>
      </c>
      <c r="N11" s="3">
        <f>M11/K11*100</f>
        <v>7.5772265450765932</v>
      </c>
      <c r="O11" s="3" t="str">
        <f>IF(N11&lt;33,"ОДНОРОДНЫЕ","НЕОДНОРОДНЫЕ")</f>
        <v>ОДНОРОДНЫЕ</v>
      </c>
      <c r="P11" s="4">
        <f>ROUND(D11*K11,2)</f>
        <v>11198.4</v>
      </c>
    </row>
    <row r="12" spans="1:16" s="10" customFormat="1" ht="20.25" customHeight="1" x14ac:dyDescent="0.25">
      <c r="A12" s="19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6">
        <f>SUM(P10:P11)</f>
        <v>224786.4</v>
      </c>
    </row>
    <row r="13" spans="1:16" ht="19.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</sheetData>
  <mergeCells count="17">
    <mergeCell ref="A13:P13"/>
    <mergeCell ref="A12:O12"/>
    <mergeCell ref="A1:P1"/>
    <mergeCell ref="A3:P3"/>
    <mergeCell ref="A5:P5"/>
    <mergeCell ref="A6:B6"/>
    <mergeCell ref="C6:P6"/>
    <mergeCell ref="A7:P7"/>
    <mergeCell ref="P8:P9"/>
    <mergeCell ref="N8:N9"/>
    <mergeCell ref="O8:O9"/>
    <mergeCell ref="A8:A9"/>
    <mergeCell ref="B8:B9"/>
    <mergeCell ref="C8:D8"/>
    <mergeCell ref="K8:K9"/>
    <mergeCell ref="L8:L9"/>
    <mergeCell ref="M8:M9"/>
  </mergeCells>
  <conditionalFormatting sqref="O11">
    <cfRule type="containsText" dxfId="11" priority="10" operator="containsText" text="НЕ">
      <formula>NOT(ISERROR(SEARCH("НЕ",O11)))</formula>
    </cfRule>
    <cfRule type="containsText" dxfId="10" priority="11" operator="containsText" text="ОДНОРОДНЫЕ">
      <formula>NOT(ISERROR(SEARCH("ОДНОРОДНЫЕ",O11)))</formula>
    </cfRule>
    <cfRule type="containsText" dxfId="9" priority="12" operator="containsText" text="НЕОДНОРОДНЫЕ">
      <formula>NOT(ISERROR(SEARCH("НЕОДНОРОДНЫЕ",O11)))</formula>
    </cfRule>
  </conditionalFormatting>
  <conditionalFormatting sqref="O11">
    <cfRule type="containsText" dxfId="8" priority="7" operator="containsText" text="НЕОДНОРОДНЫЕ">
      <formula>NOT(ISERROR(SEARCH("НЕОДНОРОДНЫЕ",O11)))</formula>
    </cfRule>
    <cfRule type="containsText" dxfId="7" priority="8" operator="containsText" text="ОДНОРОДНЫЕ">
      <formula>NOT(ISERROR(SEARCH("ОДНОРОДНЫЕ",O11)))</formula>
    </cfRule>
    <cfRule type="containsText" dxfId="6" priority="9" operator="containsText" text="НЕОДНОРОДНЫЕ">
      <formula>NOT(ISERROR(SEARCH("НЕОДНОРОДНЫЕ",O11)))</formula>
    </cfRule>
  </conditionalFormatting>
  <conditionalFormatting sqref="O10">
    <cfRule type="containsText" dxfId="5" priority="4" operator="containsText" text="НЕ">
      <formula>NOT(ISERROR(SEARCH("НЕ",O10)))</formula>
    </cfRule>
    <cfRule type="containsText" dxfId="4" priority="5" operator="containsText" text="ОДНОРОДНЫЕ">
      <formula>NOT(ISERROR(SEARCH("ОДНОРОДНЫЕ",O10)))</formula>
    </cfRule>
    <cfRule type="containsText" dxfId="3" priority="6" operator="containsText" text="НЕОДНОРОДНЫЕ">
      <formula>NOT(ISERROR(SEARCH("НЕОДНОРОДНЫЕ",O10)))</formula>
    </cfRule>
  </conditionalFormatting>
  <conditionalFormatting sqref="O10">
    <cfRule type="containsText" dxfId="2" priority="1" operator="containsText" text="НЕОДНОРОДНЫЕ">
      <formula>NOT(ISERROR(SEARCH("НЕОДНОРОДНЫЕ",O10)))</formula>
    </cfRule>
    <cfRule type="containsText" dxfId="1" priority="2" operator="containsText" text="ОДНОРОДНЫЕ">
      <formula>NOT(ISERROR(SEARCH("ОДНОРОДНЫЕ",O10)))</formula>
    </cfRule>
    <cfRule type="containsText" dxfId="0" priority="3" operator="containsText" text="НЕОДНОРОДНЫЕ">
      <formula>NOT(ISERROR(SEARCH("НЕОДНОРОДНЫЕ",O10)))</formula>
    </cfRule>
  </conditionalFormatting>
  <pageMargins left="0" right="0" top="0.74803149606299213" bottom="0.74803149606299213" header="0.31496062992125984" footer="0.31496062992125984"/>
  <pageSetup paperSize="9" scale="7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2026-05-08T03:08:51Z</dcterms:modified>
</cp:coreProperties>
</file>