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0.2\паблик\КОНТРАКТНАЯ СЛУЖБА\РАЗМЕЩЕНИЕ 2026 !!!!!\1 ДОКУМЕНТАЦИЯ на размещение в ЕИС\7. Конкурентный ценовой отбор\№ 34 Пропан, МК 130, з. 403, 808 (Голованчук, Абтрахимов)\"/>
    </mc:Choice>
  </mc:AlternateContent>
  <xr:revisionPtr revIDLastSave="0" documentId="13_ncr:1_{9B575DBD-7065-4D98-928A-6F8376EADBD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наим." sheetId="3" r:id="rId1"/>
    <sheet name="Лист2" sheetId="5" state="hidden" r:id="rId2"/>
    <sheet name="Лист1" sheetId="4" state="hidden" r:id="rId3"/>
  </sheets>
  <definedNames>
    <definedName name="_xlnm.Print_Area" localSheetId="0">наим.!$A$1:$L$22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3" l="1"/>
  <c r="C5" i="5"/>
  <c r="C6" i="5"/>
  <c r="E6" i="5" s="1"/>
  <c r="E5" i="5"/>
  <c r="C4" i="5"/>
  <c r="E4" i="5" s="1"/>
  <c r="G5" i="4"/>
  <c r="G4" i="4"/>
  <c r="F5" i="4"/>
  <c r="F4" i="4"/>
  <c r="E5" i="4"/>
  <c r="E4" i="4"/>
  <c r="D5" i="4"/>
  <c r="D4" i="4"/>
  <c r="C6" i="4"/>
  <c r="C5" i="4"/>
  <c r="C4" i="4"/>
  <c r="F9" i="3"/>
  <c r="H9" i="3"/>
  <c r="K9" i="3"/>
  <c r="E7" i="5" l="1"/>
  <c r="L9" i="3"/>
  <c r="L10" i="3" s="1"/>
  <c r="I9" i="3"/>
  <c r="F6" i="5" l="1"/>
  <c r="G6" i="5" s="1"/>
  <c r="H6" i="5" s="1"/>
  <c r="I6" i="5" s="1"/>
  <c r="F7" i="5"/>
  <c r="G7" i="5" s="1"/>
  <c r="F4" i="5"/>
  <c r="G4" i="5" s="1"/>
  <c r="H4" i="5" s="1"/>
  <c r="I4" i="5" s="1"/>
  <c r="F5" i="5"/>
  <c r="G5" i="5" s="1"/>
  <c r="H5" i="5" s="1"/>
  <c r="I5" i="5" s="1"/>
  <c r="C12" i="3"/>
</calcChain>
</file>

<file path=xl/sharedStrings.xml><?xml version="1.0" encoding="utf-8"?>
<sst xmlns="http://schemas.openxmlformats.org/spreadsheetml/2006/main" count="46" uniqueCount="38">
  <si>
    <t>кол-во</t>
  </si>
  <si>
    <t>ст-ть ед.</t>
  </si>
  <si>
    <t>Сумма, руб.</t>
  </si>
  <si>
    <t>ед.изм.</t>
  </si>
  <si>
    <t>Наименование</t>
  </si>
  <si>
    <t>№ п/п</t>
  </si>
  <si>
    <t>Обоснование начальной (максимальной) цены  договора</t>
  </si>
  <si>
    <t>Используемый метод определения НМЦК</t>
  </si>
  <si>
    <t>Рыночный метод (анализ рынка)</t>
  </si>
  <si>
    <t>Источники информации</t>
  </si>
  <si>
    <t>руб.</t>
  </si>
  <si>
    <t>Номер источника информации</t>
  </si>
  <si>
    <t>Реквизиты документов, на основании которых произведен расчет НМЦ</t>
  </si>
  <si>
    <t>Источник информации № 1</t>
  </si>
  <si>
    <t xml:space="preserve">Источник информации № 2		</t>
  </si>
  <si>
    <t>ИТОГО</t>
  </si>
  <si>
    <t xml:space="preserve">Согласовано: </t>
  </si>
  <si>
    <t>Исполнитель: Борисов С.С.</t>
  </si>
  <si>
    <t>ПОДДОНЫ</t>
  </si>
  <si>
    <t>м2</t>
  </si>
  <si>
    <t>Искусственная трава 
(высота ворса 40мм, полителен, ширина 4 метра, латекс, полипропилен+сетка</t>
  </si>
  <si>
    <t>Клей для искусственной травы двухкомпонентный полиуретановый</t>
  </si>
  <si>
    <t>кг</t>
  </si>
  <si>
    <t>Лента из полиэстера для фиксации швов искусственных газонов</t>
  </si>
  <si>
    <t xml:space="preserve">м </t>
  </si>
  <si>
    <t>ДОСТВКА</t>
  </si>
  <si>
    <t>Цена договора включает в себя все расходы на поставку, в т.ч. расходы на перевозку, страхование, уплату таможенных пошлин, налогов и других обязательных платежей.</t>
  </si>
  <si>
    <t>шт</t>
  </si>
  <si>
    <t>сумма, руб.</t>
  </si>
  <si>
    <t>Заправка (закупка) пропана в баллоны по 50л.</t>
  </si>
  <si>
    <t>№ б/н</t>
  </si>
  <si>
    <t>без даты</t>
  </si>
  <si>
    <t>№ 436</t>
  </si>
  <si>
    <t>ЦЕНА, рублей</t>
  </si>
  <si>
    <t xml:space="preserve">Начальная (максимальная) цена договора </t>
  </si>
  <si>
    <t>09.04.26.2026</t>
  </si>
  <si>
    <t>Поставка сжиженного углеводородного газа в баллонах</t>
  </si>
  <si>
    <t>Приложение № 4 к извещению о проведении ценового отбора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</si>
</sst>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00\ _₽_-;\-* #,##0.000\ _₽_-;_-* &quot;-&quot;??\ _₽_-;_-@_-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sz val="11"/>
      <color indexed="8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2"/>
      <charset val="204"/>
    </font>
    <font>
      <sz val="9"/>
      <color theme="1"/>
      <name val="Times New Roman"/>
      <family val="2"/>
      <charset val="204"/>
    </font>
    <font>
      <b/>
      <sz val="11"/>
      <color rgb="FFFF0000"/>
      <name val="Times New Roman"/>
      <family val="2"/>
      <charset val="204"/>
    </font>
    <font>
      <sz val="8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0" fillId="0" borderId="0" xfId="1" applyNumberFormat="1" applyFont="1" applyFill="1" applyBorder="1" applyAlignment="1">
      <alignment horizontal="center" vertical="center" wrapText="1"/>
    </xf>
    <xf numFmtId="166" fontId="0" fillId="0" borderId="0" xfId="1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164" fontId="4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164" fontId="7" fillId="0" borderId="1" xfId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0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3" fontId="0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0" fillId="0" borderId="0" xfId="0" applyNumberFormat="1"/>
    <xf numFmtId="14" fontId="9" fillId="0" borderId="1" xfId="0" applyNumberFormat="1" applyFont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4" fontId="0" fillId="0" borderId="0" xfId="0" applyNumberForma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CE5ED-D5EB-4759-920C-1872C4FD4180}">
  <sheetPr>
    <pageSetUpPr fitToPage="1"/>
  </sheetPr>
  <dimension ref="A1:P62"/>
  <sheetViews>
    <sheetView tabSelected="1" zoomScaleNormal="100" workbookViewId="0">
      <selection activeCell="B13" sqref="B13:L13"/>
    </sheetView>
  </sheetViews>
  <sheetFormatPr defaultRowHeight="15" x14ac:dyDescent="0.25"/>
  <cols>
    <col min="1" max="1" width="5" style="11" customWidth="1"/>
    <col min="2" max="2" width="47.28515625" style="11" customWidth="1"/>
    <col min="3" max="3" width="9.5703125" style="11" customWidth="1"/>
    <col min="4" max="4" width="11.5703125" style="11" bestFit="1" customWidth="1"/>
    <col min="5" max="5" width="7.5703125" style="11" bestFit="1" customWidth="1"/>
    <col min="6" max="6" width="12.42578125" style="11" bestFit="1" customWidth="1"/>
    <col min="7" max="7" width="11.5703125" style="11" bestFit="1" customWidth="1"/>
    <col min="8" max="8" width="7.5703125" style="11" bestFit="1" customWidth="1"/>
    <col min="9" max="9" width="12.42578125" style="11" bestFit="1" customWidth="1"/>
    <col min="10" max="10" width="11.5703125" style="11" bestFit="1" customWidth="1"/>
    <col min="11" max="11" width="7.5703125" style="11" bestFit="1" customWidth="1"/>
    <col min="12" max="12" width="13.140625" style="11" bestFit="1" customWidth="1"/>
    <col min="13" max="13" width="8.140625" style="11" customWidth="1"/>
    <col min="14" max="14" width="16.85546875" style="1" customWidth="1"/>
    <col min="15" max="15" width="9.140625" style="11"/>
    <col min="16" max="16" width="13.7109375" style="11" bestFit="1" customWidth="1"/>
    <col min="17" max="17" width="9.140625" style="11"/>
    <col min="18" max="18" width="12.42578125" style="11" bestFit="1" customWidth="1"/>
    <col min="19" max="16384" width="9.140625" style="11"/>
  </cols>
  <sheetData>
    <row r="1" spans="1:16" ht="31.5" customHeight="1" x14ac:dyDescent="0.25">
      <c r="I1" s="55" t="s">
        <v>37</v>
      </c>
      <c r="J1" s="55"/>
      <c r="K1" s="55"/>
      <c r="L1" s="55"/>
    </row>
    <row r="2" spans="1:16" x14ac:dyDescent="0.25">
      <c r="A2" s="37" t="s">
        <v>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6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6" x14ac:dyDescent="0.25">
      <c r="B4" s="38" t="s">
        <v>36</v>
      </c>
      <c r="C4" s="38"/>
      <c r="D4" s="38"/>
    </row>
    <row r="5" spans="1:16" ht="15" customHeight="1" x14ac:dyDescent="0.25">
      <c r="B5" s="38" t="s">
        <v>7</v>
      </c>
      <c r="C5" s="38"/>
      <c r="D5" s="38"/>
      <c r="F5" s="23"/>
      <c r="G5" s="23"/>
      <c r="H5" s="42" t="s">
        <v>8</v>
      </c>
      <c r="I5" s="42"/>
      <c r="J5" s="42"/>
      <c r="K5" s="42"/>
      <c r="L5" s="42"/>
    </row>
    <row r="7" spans="1:16" ht="42" customHeight="1" x14ac:dyDescent="0.25">
      <c r="A7" s="39" t="s">
        <v>5</v>
      </c>
      <c r="B7" s="40" t="s">
        <v>4</v>
      </c>
      <c r="C7" s="40" t="s">
        <v>3</v>
      </c>
      <c r="D7" s="41" t="s">
        <v>13</v>
      </c>
      <c r="E7" s="41"/>
      <c r="F7" s="41"/>
      <c r="G7" s="41" t="s">
        <v>14</v>
      </c>
      <c r="H7" s="41"/>
      <c r="I7" s="41"/>
      <c r="J7" s="45" t="s">
        <v>33</v>
      </c>
      <c r="K7" s="46"/>
      <c r="L7" s="47"/>
    </row>
    <row r="8" spans="1:16" ht="31.5" customHeight="1" x14ac:dyDescent="0.25">
      <c r="A8" s="39"/>
      <c r="B8" s="40"/>
      <c r="C8" s="40"/>
      <c r="D8" s="24" t="s">
        <v>1</v>
      </c>
      <c r="E8" s="24" t="s">
        <v>0</v>
      </c>
      <c r="F8" s="24" t="s">
        <v>28</v>
      </c>
      <c r="G8" s="24" t="s">
        <v>1</v>
      </c>
      <c r="H8" s="24" t="s">
        <v>0</v>
      </c>
      <c r="I8" s="24" t="s">
        <v>28</v>
      </c>
      <c r="J8" s="24" t="s">
        <v>1</v>
      </c>
      <c r="K8" s="24" t="s">
        <v>0</v>
      </c>
      <c r="L8" s="24" t="s">
        <v>28</v>
      </c>
    </row>
    <row r="9" spans="1:16" x14ac:dyDescent="0.25">
      <c r="A9" s="21">
        <v>1</v>
      </c>
      <c r="B9" s="27" t="s">
        <v>29</v>
      </c>
      <c r="C9" s="22" t="s">
        <v>27</v>
      </c>
      <c r="D9" s="28">
        <v>1806</v>
      </c>
      <c r="E9" s="31">
        <v>46</v>
      </c>
      <c r="F9" s="29">
        <f>ROUND(E9*D9,2)</f>
        <v>83076</v>
      </c>
      <c r="G9" s="29">
        <v>1785</v>
      </c>
      <c r="H9" s="31">
        <f>E9</f>
        <v>46</v>
      </c>
      <c r="I9" s="29">
        <f t="shared" ref="I9" si="0">ROUND(H9*G9,2)</f>
        <v>82110</v>
      </c>
      <c r="J9" s="29">
        <f>(D9+G9)/2</f>
        <v>1795.5</v>
      </c>
      <c r="K9" s="31">
        <f>E9</f>
        <v>46</v>
      </c>
      <c r="L9" s="29">
        <f>J9*K9</f>
        <v>82593</v>
      </c>
      <c r="M9" s="7"/>
      <c r="P9" s="6"/>
    </row>
    <row r="10" spans="1:16" s="8" customFormat="1" ht="23.25" customHeight="1" x14ac:dyDescent="0.25">
      <c r="A10" s="52" t="s">
        <v>15</v>
      </c>
      <c r="B10" s="53"/>
      <c r="C10" s="53"/>
      <c r="D10" s="53"/>
      <c r="E10" s="53"/>
      <c r="F10" s="53"/>
      <c r="G10" s="53"/>
      <c r="H10" s="53"/>
      <c r="I10" s="53"/>
      <c r="J10" s="53"/>
      <c r="K10" s="54"/>
      <c r="L10" s="30">
        <f>SUM(L9:L9)</f>
        <v>82593</v>
      </c>
      <c r="M10" s="11"/>
      <c r="N10" s="5"/>
      <c r="O10" s="6"/>
      <c r="P10" s="25"/>
    </row>
    <row r="11" spans="1:16" s="8" customFormat="1" ht="14.25" x14ac:dyDescent="0.25">
      <c r="D11" s="9"/>
      <c r="E11" s="9"/>
      <c r="F11" s="26"/>
      <c r="G11" s="9"/>
      <c r="H11" s="9"/>
      <c r="I11" s="26"/>
      <c r="J11" s="9"/>
      <c r="K11" s="9"/>
      <c r="L11" s="9"/>
      <c r="N11" s="10"/>
    </row>
    <row r="12" spans="1:16" s="8" customFormat="1" ht="36.75" customHeight="1" x14ac:dyDescent="0.25">
      <c r="B12" s="36" t="s">
        <v>34</v>
      </c>
      <c r="C12" s="51">
        <f>L10</f>
        <v>82593</v>
      </c>
      <c r="D12" s="51"/>
      <c r="E12" s="9" t="s">
        <v>10</v>
      </c>
      <c r="G12" s="50"/>
      <c r="H12" s="50"/>
      <c r="I12" s="50"/>
      <c r="J12" s="9"/>
      <c r="K12" s="9"/>
      <c r="L12" s="9"/>
      <c r="N12" s="10"/>
    </row>
    <row r="13" spans="1:16" s="8" customFormat="1" ht="36.75" customHeight="1" x14ac:dyDescent="0.25">
      <c r="B13" s="48" t="s">
        <v>26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N13" s="10"/>
    </row>
    <row r="14" spans="1:16" s="8" customFormat="1" ht="18.75" customHeight="1" x14ac:dyDescent="0.25">
      <c r="C14" s="11"/>
      <c r="D14" s="11"/>
      <c r="E14" s="11"/>
      <c r="F14" s="6"/>
      <c r="G14" s="6"/>
      <c r="H14" s="6"/>
      <c r="I14" s="6"/>
      <c r="J14" s="11"/>
      <c r="K14" s="11"/>
      <c r="L14" s="11"/>
      <c r="M14" s="11"/>
      <c r="N14" s="12"/>
    </row>
    <row r="15" spans="1:16" s="8" customFormat="1" x14ac:dyDescent="0.25">
      <c r="A15" s="20"/>
      <c r="B15" s="16" t="s">
        <v>9</v>
      </c>
      <c r="C15" s="16"/>
      <c r="D15" s="16"/>
      <c r="E15" s="16"/>
      <c r="F15" s="16"/>
      <c r="G15" s="6"/>
      <c r="H15" s="6"/>
      <c r="I15" s="6"/>
      <c r="J15" s="11"/>
      <c r="K15" s="11"/>
      <c r="L15" s="12"/>
      <c r="M15" s="11"/>
      <c r="N15" s="12"/>
    </row>
    <row r="16" spans="1:16" s="8" customFormat="1" ht="44.25" customHeight="1" x14ac:dyDescent="0.25">
      <c r="A16" s="16"/>
      <c r="B16" s="19" t="s">
        <v>11</v>
      </c>
      <c r="C16" s="44" t="s">
        <v>12</v>
      </c>
      <c r="D16" s="44"/>
      <c r="E16" s="11"/>
      <c r="F16" s="6"/>
      <c r="G16" s="6"/>
      <c r="H16" s="6"/>
      <c r="I16" s="6"/>
      <c r="J16" s="11"/>
      <c r="K16" s="11"/>
      <c r="L16" s="11"/>
      <c r="M16" s="11"/>
      <c r="N16" s="12"/>
    </row>
    <row r="17" spans="1:14" s="8" customFormat="1" x14ac:dyDescent="0.25">
      <c r="A17" s="16"/>
      <c r="B17" s="19">
        <v>1</v>
      </c>
      <c r="C17" s="32" t="s">
        <v>32</v>
      </c>
      <c r="D17" s="34">
        <v>46083</v>
      </c>
      <c r="E17" s="11"/>
      <c r="F17" s="6"/>
      <c r="G17" s="6"/>
      <c r="H17" s="6"/>
      <c r="I17" s="6"/>
      <c r="J17" s="11"/>
      <c r="K17" s="11"/>
      <c r="L17" s="11"/>
      <c r="M17" s="11"/>
      <c r="N17" s="12"/>
    </row>
    <row r="18" spans="1:14" s="8" customFormat="1" x14ac:dyDescent="0.25">
      <c r="A18" s="16"/>
      <c r="B18" s="19">
        <v>2</v>
      </c>
      <c r="C18" s="32" t="s">
        <v>30</v>
      </c>
      <c r="D18" s="34" t="s">
        <v>31</v>
      </c>
      <c r="E18" s="11"/>
      <c r="F18" s="6"/>
      <c r="G18" s="6"/>
      <c r="H18" s="6"/>
      <c r="I18" s="6"/>
      <c r="J18" s="11"/>
      <c r="K18" s="11"/>
      <c r="L18" s="11"/>
      <c r="M18" s="11"/>
      <c r="N18" s="12"/>
    </row>
    <row r="19" spans="1:14" ht="18" customHeight="1" x14ac:dyDescent="0.25">
      <c r="B19" s="18"/>
      <c r="C19" s="18"/>
      <c r="D19" s="17"/>
    </row>
    <row r="20" spans="1:14" ht="15" customHeight="1" x14ac:dyDescent="0.25">
      <c r="A20" s="49" t="s">
        <v>16</v>
      </c>
      <c r="B20" s="49"/>
      <c r="C20" s="15"/>
      <c r="D20" s="38"/>
      <c r="E20" s="38"/>
      <c r="F20" s="15"/>
      <c r="G20" s="15"/>
      <c r="H20" s="15"/>
      <c r="I20" s="15"/>
    </row>
    <row r="21" spans="1:14" x14ac:dyDescent="0.25">
      <c r="A21" s="38" t="s">
        <v>17</v>
      </c>
      <c r="B21" s="38"/>
      <c r="D21" s="4"/>
      <c r="E21" s="14"/>
      <c r="F21" s="14"/>
      <c r="G21" s="14"/>
      <c r="H21" s="14"/>
      <c r="I21" s="14"/>
    </row>
    <row r="22" spans="1:14" x14ac:dyDescent="0.25">
      <c r="A22" s="43" t="s">
        <v>35</v>
      </c>
      <c r="B22" s="43"/>
      <c r="D22" s="4"/>
      <c r="E22" s="14"/>
      <c r="F22" s="14"/>
      <c r="G22" s="14"/>
      <c r="H22" s="14"/>
      <c r="I22" s="14"/>
    </row>
    <row r="23" spans="1:14" x14ac:dyDescent="0.25">
      <c r="D23" s="4"/>
      <c r="E23" s="14"/>
      <c r="F23" s="14"/>
      <c r="G23" s="14"/>
      <c r="H23" s="14"/>
      <c r="I23" s="14"/>
    </row>
    <row r="24" spans="1:14" x14ac:dyDescent="0.25">
      <c r="D24" s="4"/>
      <c r="E24" s="14"/>
      <c r="F24" s="14"/>
      <c r="G24" s="14"/>
      <c r="H24" s="14"/>
      <c r="I24" s="14"/>
    </row>
    <row r="25" spans="1:14" x14ac:dyDescent="0.25">
      <c r="D25" s="4"/>
      <c r="E25" s="14"/>
      <c r="F25" s="14"/>
      <c r="G25" s="14"/>
      <c r="H25" s="14"/>
      <c r="I25" s="14"/>
    </row>
    <row r="26" spans="1:14" x14ac:dyDescent="0.25">
      <c r="D26" s="4"/>
      <c r="E26" s="14"/>
      <c r="F26" s="14"/>
      <c r="G26" s="14"/>
      <c r="H26" s="14"/>
      <c r="I26" s="14"/>
    </row>
    <row r="27" spans="1:14" x14ac:dyDescent="0.25">
      <c r="D27" s="4"/>
      <c r="E27" s="14"/>
      <c r="F27" s="14"/>
      <c r="G27" s="14"/>
      <c r="H27" s="14"/>
      <c r="I27" s="14"/>
    </row>
    <row r="28" spans="1:14" x14ac:dyDescent="0.25">
      <c r="D28" s="4"/>
      <c r="E28" s="14"/>
      <c r="F28" s="14"/>
      <c r="G28" s="14"/>
      <c r="H28" s="14"/>
      <c r="I28" s="14"/>
    </row>
    <row r="29" spans="1:14" x14ac:dyDescent="0.25">
      <c r="D29" s="4"/>
      <c r="E29" s="14"/>
      <c r="F29" s="14"/>
      <c r="G29" s="14"/>
      <c r="H29" s="14"/>
      <c r="I29" s="14"/>
    </row>
    <row r="30" spans="1:14" x14ac:dyDescent="0.25">
      <c r="D30" s="4"/>
      <c r="E30" s="14"/>
      <c r="F30" s="14"/>
      <c r="G30" s="14"/>
      <c r="H30" s="14"/>
      <c r="I30" s="14"/>
    </row>
    <row r="31" spans="1:14" x14ac:dyDescent="0.25">
      <c r="D31" s="4"/>
      <c r="E31" s="14"/>
      <c r="F31" s="14"/>
      <c r="G31" s="14"/>
      <c r="H31" s="14"/>
      <c r="I31" s="14"/>
    </row>
    <row r="32" spans="1:14" x14ac:dyDescent="0.25">
      <c r="D32" s="4"/>
      <c r="E32" s="14"/>
      <c r="F32" s="14"/>
      <c r="G32" s="14"/>
      <c r="H32" s="14"/>
      <c r="I32" s="14"/>
    </row>
    <row r="33" spans="2:12" x14ac:dyDescent="0.25">
      <c r="B33" s="8"/>
      <c r="C33" s="8"/>
      <c r="D33" s="8"/>
      <c r="E33" s="9"/>
      <c r="F33" s="9"/>
      <c r="G33" s="9"/>
      <c r="H33" s="9"/>
      <c r="I33" s="9"/>
    </row>
    <row r="34" spans="2:12" x14ac:dyDescent="0.25">
      <c r="B34" s="13"/>
      <c r="C34" s="13"/>
    </row>
    <row r="35" spans="2:12" x14ac:dyDescent="0.25">
      <c r="B35" s="13"/>
      <c r="C35" s="13"/>
    </row>
    <row r="36" spans="2:12" x14ac:dyDescent="0.25">
      <c r="B36" s="13"/>
      <c r="C36" s="13"/>
    </row>
    <row r="37" spans="2:12" x14ac:dyDescent="0.25">
      <c r="B37" s="13"/>
      <c r="C37" s="13"/>
    </row>
    <row r="38" spans="2:12" x14ac:dyDescent="0.25">
      <c r="B38" s="13"/>
      <c r="C38" s="13"/>
    </row>
    <row r="39" spans="2:12" x14ac:dyDescent="0.25">
      <c r="B39" s="13"/>
      <c r="C39" s="13"/>
    </row>
    <row r="40" spans="2:12" x14ac:dyDescent="0.25">
      <c r="B40" s="13"/>
      <c r="C40" s="13"/>
    </row>
    <row r="41" spans="2:12" x14ac:dyDescent="0.25">
      <c r="B41" s="13"/>
      <c r="C41" s="13"/>
    </row>
    <row r="42" spans="2:12" x14ac:dyDescent="0.25">
      <c r="B42" s="13"/>
      <c r="C42" s="13"/>
    </row>
    <row r="44" spans="2:12" x14ac:dyDescent="0.25">
      <c r="B44" s="3"/>
      <c r="C44" s="3"/>
      <c r="D44" s="6"/>
    </row>
    <row r="45" spans="2:12" ht="15" customHeight="1" x14ac:dyDescent="0.25"/>
    <row r="46" spans="2:12" x14ac:dyDescent="0.25">
      <c r="B46" s="3"/>
      <c r="C46" s="3"/>
    </row>
    <row r="47" spans="2:12" x14ac:dyDescent="0.25">
      <c r="L47" s="1"/>
    </row>
    <row r="49" spans="1:15" x14ac:dyDescent="0.25">
      <c r="F49" s="6"/>
      <c r="G49" s="6"/>
      <c r="H49" s="6"/>
      <c r="I49" s="6"/>
    </row>
    <row r="50" spans="1:15" x14ac:dyDescent="0.25">
      <c r="F50" s="6"/>
      <c r="G50" s="6"/>
      <c r="H50" s="6"/>
      <c r="I50" s="6"/>
    </row>
    <row r="51" spans="1:15" x14ac:dyDescent="0.25">
      <c r="F51" s="6"/>
      <c r="G51" s="6"/>
      <c r="H51" s="6"/>
      <c r="I51" s="6"/>
    </row>
    <row r="52" spans="1:15" x14ac:dyDescent="0.25">
      <c r="F52" s="6"/>
      <c r="G52" s="6"/>
      <c r="H52" s="6"/>
      <c r="I52" s="6"/>
    </row>
    <row r="53" spans="1:15" x14ac:dyDescent="0.25">
      <c r="F53" s="6"/>
      <c r="G53" s="6"/>
      <c r="H53" s="6"/>
      <c r="I53" s="6"/>
    </row>
    <row r="54" spans="1:15" x14ac:dyDescent="0.25">
      <c r="F54" s="6"/>
      <c r="G54" s="6"/>
      <c r="H54" s="6"/>
      <c r="I54" s="6"/>
    </row>
    <row r="55" spans="1:15" x14ac:dyDescent="0.25">
      <c r="F55" s="6"/>
      <c r="G55" s="6"/>
      <c r="H55" s="6"/>
      <c r="I55" s="6"/>
    </row>
    <row r="56" spans="1:15" x14ac:dyDescent="0.25">
      <c r="F56" s="6"/>
      <c r="G56" s="6"/>
      <c r="H56" s="6"/>
      <c r="I56" s="6"/>
    </row>
    <row r="57" spans="1:15" x14ac:dyDescent="0.25">
      <c r="F57" s="6"/>
      <c r="G57" s="6"/>
      <c r="H57" s="6"/>
      <c r="I57" s="6"/>
    </row>
    <row r="58" spans="1:15" x14ac:dyDescent="0.25">
      <c r="F58" s="6"/>
      <c r="G58" s="6"/>
      <c r="H58" s="6"/>
      <c r="I58" s="6"/>
    </row>
    <row r="59" spans="1:15" x14ac:dyDescent="0.25">
      <c r="F59" s="6"/>
      <c r="G59" s="6"/>
      <c r="H59" s="6"/>
      <c r="I59" s="6"/>
    </row>
    <row r="60" spans="1:15" s="2" customFormat="1" x14ac:dyDescent="0.25">
      <c r="A60" s="11"/>
      <c r="B60" s="11"/>
      <c r="C60" s="11"/>
      <c r="D60" s="11"/>
      <c r="E60" s="11"/>
      <c r="F60" s="6"/>
      <c r="G60" s="6"/>
      <c r="H60" s="6"/>
      <c r="I60" s="6"/>
      <c r="J60" s="11"/>
      <c r="K60" s="11"/>
      <c r="L60" s="11"/>
      <c r="M60" s="11"/>
      <c r="N60" s="1"/>
      <c r="O60" s="11"/>
    </row>
    <row r="61" spans="1:15" s="2" customFormat="1" x14ac:dyDescent="0.25">
      <c r="A61" s="11"/>
      <c r="B61" s="11"/>
      <c r="C61" s="11"/>
      <c r="D61" s="11"/>
      <c r="E61" s="11"/>
      <c r="F61" s="6"/>
      <c r="G61" s="6"/>
      <c r="H61" s="6"/>
      <c r="I61" s="6"/>
      <c r="J61" s="11"/>
      <c r="K61" s="11"/>
      <c r="L61" s="11"/>
      <c r="M61" s="11"/>
      <c r="N61" s="1"/>
      <c r="O61" s="11"/>
    </row>
    <row r="62" spans="1:15" s="2" customFormat="1" x14ac:dyDescent="0.25">
      <c r="A62" s="11"/>
      <c r="B62" s="11"/>
      <c r="C62" s="11"/>
      <c r="D62" s="11"/>
      <c r="E62" s="11"/>
      <c r="F62" s="6"/>
      <c r="G62" s="6"/>
      <c r="H62" s="6"/>
      <c r="I62" s="6"/>
      <c r="J62" s="11"/>
      <c r="K62" s="11"/>
      <c r="L62" s="11"/>
      <c r="M62" s="11"/>
      <c r="N62" s="1"/>
      <c r="O62" s="11"/>
    </row>
  </sheetData>
  <mergeCells count="20">
    <mergeCell ref="I1:L1"/>
    <mergeCell ref="A21:B21"/>
    <mergeCell ref="A22:B22"/>
    <mergeCell ref="C16:D16"/>
    <mergeCell ref="J7:L7"/>
    <mergeCell ref="B13:L13"/>
    <mergeCell ref="D20:E20"/>
    <mergeCell ref="A20:B20"/>
    <mergeCell ref="G12:I12"/>
    <mergeCell ref="C12:D12"/>
    <mergeCell ref="A10:K10"/>
    <mergeCell ref="A2:L2"/>
    <mergeCell ref="B4:D4"/>
    <mergeCell ref="B5:D5"/>
    <mergeCell ref="A7:A8"/>
    <mergeCell ref="B7:B8"/>
    <mergeCell ref="C7:C8"/>
    <mergeCell ref="G7:I7"/>
    <mergeCell ref="D7:F7"/>
    <mergeCell ref="H5:L5"/>
  </mergeCells>
  <phoneticPr fontId="11" type="noConversion"/>
  <printOptions horizontalCentered="1"/>
  <pageMargins left="0.70866141732283472" right="0.70866141732283472" top="1.1417322834645669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9C16D-782D-4F1D-9DFE-6FB7FFA0C7E0}">
  <dimension ref="A4:I9"/>
  <sheetViews>
    <sheetView workbookViewId="0">
      <selection activeCell="C5" sqref="C5"/>
    </sheetView>
  </sheetViews>
  <sheetFormatPr defaultRowHeight="15" x14ac:dyDescent="0.25"/>
  <cols>
    <col min="1" max="1" width="60.5703125" bestFit="1" customWidth="1"/>
    <col min="2" max="2" width="4" bestFit="1" customWidth="1"/>
    <col min="3" max="3" width="8" bestFit="1" customWidth="1"/>
    <col min="4" max="4" width="4" bestFit="1" customWidth="1"/>
    <col min="5" max="5" width="10" bestFit="1" customWidth="1"/>
  </cols>
  <sheetData>
    <row r="4" spans="1:9" ht="45" x14ac:dyDescent="0.25">
      <c r="A4" s="27" t="s">
        <v>20</v>
      </c>
      <c r="B4" s="22" t="s">
        <v>19</v>
      </c>
      <c r="C4" s="28">
        <f>970*1.2</f>
        <v>1164</v>
      </c>
      <c r="D4" s="31">
        <v>250</v>
      </c>
      <c r="E4" s="29">
        <f>ROUND(D4*C4,2)</f>
        <v>291000</v>
      </c>
      <c r="F4">
        <f>E4/$E$7</f>
        <v>0.89566020313942751</v>
      </c>
      <c r="G4">
        <f>F4*$E$9</f>
        <v>1289.7506925207756</v>
      </c>
      <c r="H4">
        <f>ROUND(G4/D4,2)</f>
        <v>5.16</v>
      </c>
      <c r="I4" s="33">
        <f>C4+H4</f>
        <v>1169.1600000000001</v>
      </c>
    </row>
    <row r="5" spans="1:9" ht="30" x14ac:dyDescent="0.25">
      <c r="A5" s="27" t="s">
        <v>21</v>
      </c>
      <c r="B5" s="22" t="s">
        <v>22</v>
      </c>
      <c r="C5" s="28">
        <f>14400/22</f>
        <v>654.5454545454545</v>
      </c>
      <c r="D5" s="31">
        <v>22</v>
      </c>
      <c r="E5" s="29">
        <f>ROUND(D5*C5,2)</f>
        <v>14400</v>
      </c>
      <c r="F5">
        <f t="shared" ref="F5:F7" si="0">E5/$E$7</f>
        <v>4.4321329639889197E-2</v>
      </c>
      <c r="G5">
        <f t="shared" ref="G5:G7" si="1">F5*$E$9</f>
        <v>63.822714681440445</v>
      </c>
      <c r="H5">
        <f t="shared" ref="H5:H6" si="2">ROUND(G5/D5,2)</f>
        <v>2.9</v>
      </c>
      <c r="I5" s="33">
        <f t="shared" ref="I5:I6" si="3">C5+H5</f>
        <v>657.44545454545448</v>
      </c>
    </row>
    <row r="6" spans="1:9" x14ac:dyDescent="0.25">
      <c r="A6" s="27" t="s">
        <v>23</v>
      </c>
      <c r="B6" s="22" t="s">
        <v>24</v>
      </c>
      <c r="C6" s="28">
        <f>65*1.2</f>
        <v>78</v>
      </c>
      <c r="D6" s="31">
        <v>250</v>
      </c>
      <c r="E6" s="29">
        <f t="shared" ref="E6" si="4">ROUND(D6*C6,2)</f>
        <v>19500</v>
      </c>
      <c r="F6">
        <f t="shared" si="0"/>
        <v>6.001846722068329E-2</v>
      </c>
      <c r="G6">
        <f t="shared" si="1"/>
        <v>86.42659279778394</v>
      </c>
      <c r="H6">
        <f t="shared" si="2"/>
        <v>0.35</v>
      </c>
      <c r="I6" s="33">
        <f t="shared" si="3"/>
        <v>78.349999999999994</v>
      </c>
    </row>
    <row r="7" spans="1:9" x14ac:dyDescent="0.25">
      <c r="E7" s="33">
        <f>SUM(E4:E6)</f>
        <v>324900</v>
      </c>
      <c r="F7">
        <f t="shared" si="0"/>
        <v>1</v>
      </c>
      <c r="G7">
        <f t="shared" si="1"/>
        <v>1440</v>
      </c>
    </row>
    <row r="9" spans="1:9" x14ac:dyDescent="0.25">
      <c r="A9" s="35" t="s">
        <v>25</v>
      </c>
      <c r="E9">
        <v>1440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79CF-158A-4583-81A4-F70F576AF05F}">
  <dimension ref="A3:G9"/>
  <sheetViews>
    <sheetView workbookViewId="0">
      <selection activeCell="G4" sqref="G4:G5"/>
    </sheetView>
  </sheetViews>
  <sheetFormatPr defaultRowHeight="15" x14ac:dyDescent="0.25"/>
  <cols>
    <col min="1" max="1" width="11.42578125" customWidth="1"/>
    <col min="3" max="3" width="10" bestFit="1" customWidth="1"/>
    <col min="7" max="7" width="13.85546875" customWidth="1"/>
  </cols>
  <sheetData>
    <row r="3" spans="1:7" ht="28.5" x14ac:dyDescent="0.25">
      <c r="A3" s="24" t="s">
        <v>1</v>
      </c>
      <c r="B3" s="24" t="s">
        <v>0</v>
      </c>
      <c r="C3" s="24" t="s">
        <v>2</v>
      </c>
    </row>
    <row r="4" spans="1:7" x14ac:dyDescent="0.25">
      <c r="A4" s="28">
        <v>500</v>
      </c>
      <c r="B4" s="31">
        <v>800</v>
      </c>
      <c r="C4" s="29">
        <f>ROUND(B4*A4,2)</f>
        <v>400000</v>
      </c>
      <c r="D4">
        <f>C4/C6</f>
        <v>0.43010752688172044</v>
      </c>
      <c r="E4">
        <f>C9*D4</f>
        <v>11612.903225806453</v>
      </c>
      <c r="F4">
        <f>E4/B4</f>
        <v>14.516129032258066</v>
      </c>
      <c r="G4" s="33">
        <f>A4+F4</f>
        <v>514.51612903225805</v>
      </c>
    </row>
    <row r="5" spans="1:7" x14ac:dyDescent="0.25">
      <c r="A5" s="28">
        <v>1060</v>
      </c>
      <c r="B5" s="31">
        <v>500</v>
      </c>
      <c r="C5" s="29">
        <f>ROUND(B5*A5,2)</f>
        <v>530000</v>
      </c>
      <c r="D5">
        <f>C5/C6</f>
        <v>0.56989247311827962</v>
      </c>
      <c r="E5">
        <f>D5*C9</f>
        <v>15387.096774193549</v>
      </c>
      <c r="F5">
        <f>E5/B5</f>
        <v>30.7741935483871</v>
      </c>
      <c r="G5" s="33">
        <f>A5+F5</f>
        <v>1090.7741935483871</v>
      </c>
    </row>
    <row r="6" spans="1:7" x14ac:dyDescent="0.25">
      <c r="A6" s="33"/>
      <c r="B6" s="33"/>
      <c r="C6" s="33">
        <f t="shared" ref="C6" si="0">SUM(C4:C5)</f>
        <v>930000</v>
      </c>
    </row>
    <row r="9" spans="1:7" x14ac:dyDescent="0.25">
      <c r="A9" t="s">
        <v>18</v>
      </c>
      <c r="C9">
        <v>27000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наим.</vt:lpstr>
      <vt:lpstr>Лист2</vt:lpstr>
      <vt:lpstr>Лист1</vt:lpstr>
      <vt:lpstr>наим.!Область_печати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Коломинский Алексей Сергеевич</cp:lastModifiedBy>
  <cp:lastPrinted>2026-04-09T11:47:15Z</cp:lastPrinted>
  <dcterms:created xsi:type="dcterms:W3CDTF">2018-02-26T05:15:33Z</dcterms:created>
  <dcterms:modified xsi:type="dcterms:W3CDTF">2026-04-29T04:59:53Z</dcterms:modified>
</cp:coreProperties>
</file>