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definedNames>
    <definedName name="_xlnm.Print_Area" localSheetId="0">Лист1!$A$1:$M$49</definedName>
  </definedNames>
  <calcPr fullPrecision="0" calcOnSave="0" concurrentCalc="0"/>
</workbook>
</file>

<file path=xl/sharedStrings.xml><?xml version="1.0" encoding="utf-8"?>
<sst xmlns="http://schemas.openxmlformats.org/spreadsheetml/2006/main" count="54" uniqueCount="54">
  <si>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</si>
  <si>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 xml:space="preserve">Характеристики объекта закупки</t>
  </si>
  <si>
    <t xml:space="preserve">Используемый метод определения НМЦК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</si>
  <si>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</si>
  <si>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МАУ ДО "СШ "АРКТУР"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</si>
  <si>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</si>
  <si>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 xml:space="preserve">№ п/п</t>
  </si>
  <si>
    <t xml:space="preserve">Наименование товара (работы, услуги)</t>
  </si>
  <si>
    <t xml:space="preserve">Номер источника ценовой информации (ИЦИ №i) и цена единицы товара, работы, услуги, представленная i-тым ИЦИ (Цi), руб.</t>
  </si>
  <si>
    <t>Един.измерения</t>
  </si>
  <si>
    <t xml:space="preserve">v - кол-во (объем) закупаемого товара (работы, услуги), ед.</t>
  </si>
  <si>
    <r>
      <t>n</t>
    </r>
    <r>
      <rPr>
        <b/>
        <sz val="10"/>
        <rFont val="Times New Roman"/>
      </rPr>
      <t xml:space="preserve"> - кол-во значений, используемых в расчете</t>
    </r>
  </si>
  <si>
    <t xml:space="preserve">Определение однородности совокупности значений выявленных цен</t>
  </si>
  <si>
    <t xml:space="preserve">Поставщик 1</t>
  </si>
  <si>
    <t xml:space="preserve">Поставщик 2</t>
  </si>
  <si>
    <t xml:space="preserve">Поставщик 3</t>
  </si>
  <si>
    <t xml:space="preserve">&lt;ц&gt; - средн. арифм. величина цены единицы прод-ции, руб.</t>
  </si>
  <si>
    <t xml:space="preserve">Среднее квадратичное отклонение</t>
  </si>
  <si>
    <t xml:space="preserve">V - коэф-нт вариации</t>
  </si>
  <si>
    <t xml:space="preserve">Выполнение работ по монтажу системы внутреннего и наружного видеонаблюдения на объекте «Ледовый дворец спорта в г. Надыме (крытый тренировочный корт)», расположенный по адресу: ЯНАО, г. Надым, ул. Полярная, д. 11, в том числе:</t>
  </si>
  <si>
    <t xml:space="preserve">условная единица</t>
  </si>
  <si>
    <t xml:space="preserve">LED-телевизор DEXP 43UCS1 43" (108 см)</t>
  </si>
  <si>
    <t>штука</t>
  </si>
  <si>
    <t xml:space="preserve">Кабель HDMI - HDMI, 3 м</t>
  </si>
  <si>
    <t xml:space="preserve">Сетевой 32 канальный H.265+/H.264+ видеорегистратор TSr-NV32251</t>
  </si>
  <si>
    <t xml:space="preserve">16 ТБ Жесткий диск Toshiba MG08</t>
  </si>
  <si>
    <t xml:space="preserve">Пыле-влагозащищенный (IP67) удлинитель TSn-EPOE-U</t>
  </si>
  <si>
    <t xml:space="preserve">Уличная цилиндрическая IP видеокамера уличная TSi- Pe85FD</t>
  </si>
  <si>
    <t xml:space="preserve">Уличная цилиндрическая IP видеокамера TSi-Vn853F с   возможностью распознавания лиц</t>
  </si>
  <si>
    <t xml:space="preserve">Уличная купольная антивандальная IP видеокамера TSi-Ee50FP</t>
  </si>
  <si>
    <t xml:space="preserve"> PoE коммутатор 8x100 Мбит/с TS-S1109</t>
  </si>
  <si>
    <t xml:space="preserve"> Коммутатор 8x100 Мбит/с TS-S1210</t>
  </si>
  <si>
    <t xml:space="preserve">ВВГ-П нг(А)-LS 2х1,5 ГОСТ</t>
  </si>
  <si>
    <t>метр</t>
  </si>
  <si>
    <t xml:space="preserve">Кабель FTP 4PR 24AWG (Cu) CAT5E LDPE Outdoor</t>
  </si>
  <si>
    <t xml:space="preserve">Разъем RJ-45 джек</t>
  </si>
  <si>
    <t xml:space="preserve">Изолирующий колпачок CAP-BK</t>
  </si>
  <si>
    <t xml:space="preserve">Розетка 2-ая с заземлением, со шторками 16А, 250В</t>
  </si>
  <si>
    <t xml:space="preserve">PB65MP002, Бокс пластиковый с монтажной платой 350х250х150 мм IP65 PROxima</t>
  </si>
  <si>
    <t xml:space="preserve">ИБП DEXP MIX ONLINE 1000VA</t>
  </si>
  <si>
    <t xml:space="preserve"> Аккумуляторная батарея GSL 50-12</t>
  </si>
  <si>
    <t xml:space="preserve">Коробка TYCO 120х80х50</t>
  </si>
  <si>
    <t xml:space="preserve">Кабель-канал 25х16</t>
  </si>
  <si>
    <t xml:space="preserve">Труба ПНД лёгкая безгалогенная (HF) черная с зондом
D16</t>
  </si>
  <si>
    <t xml:space="preserve">Труба ПНД лёгкая безгалогенная (HF) черная с зондом
D25</t>
  </si>
  <si>
    <t xml:space="preserve">Работы по монтажу системы внутреннего и наружного видеонаблюдения</t>
  </si>
  <si>
    <t xml:space="preserve">На основании проведенного анализа рынка и расчетов, НМЦК составляет: 959 495,15 рублей.</t>
  </si>
  <si>
    <t xml:space="preserve">Дата подготовки обоснования НМЦК: 15.05.2026</t>
  </si>
  <si>
    <t xml:space="preserve"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</si>
  <si>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 xml:space="preserve">** Цены контрактов из ЕИС могут быть приведены к текущему уровню цен путем применения коэффициента пересчета цен прошлых периодов п.3.18 методических рекомендаций Приказа Минэкономразвития № 567 от 02.10.2013.</t>
  </si>
  <si>
    <t xml:space="preserve">Директор МАУ ДО "СШ "Арктур"</t>
  </si>
  <si>
    <t>(должность)</t>
  </si>
  <si>
    <t xml:space="preserve">_______________/С.Ю. Селезнева</t>
  </si>
  <si>
    <t xml:space="preserve">(подпись/расшифровка подписи)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</si>
</sst>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#,##0.00#########"/>
  </numFmts>
  <fonts count="22">
    <font>
      <sz val="11.000000"/>
      <color theme="1"/>
      <name val="Calibri"/>
      <scheme val="minor"/>
    </font>
    <font>
      <sz val="12.000000"/>
      <color theme="1"/>
      <name val="Calibri"/>
      <scheme val="minor"/>
    </font>
    <font>
      <sz val="12.000000"/>
      <name val="Times New Roman"/>
    </font>
    <font>
      <sz val="10.000000"/>
      <name val="Times New Roman"/>
    </font>
    <font>
      <b/>
      <sz val="10.000000"/>
      <name val="Times New Roman"/>
    </font>
    <font>
      <b/>
      <sz val="12.000000"/>
      <name val="Times New Roman"/>
    </font>
    <font>
      <b/>
      <sz val="10.500000"/>
      <name val="Times New Roman"/>
    </font>
    <font>
      <sz val="10.500000"/>
      <name val="Times New Roman"/>
    </font>
    <font>
      <i/>
      <sz val="10.000000"/>
      <name val="Times New Roman"/>
    </font>
    <font>
      <i/>
      <sz val="10.000000"/>
      <color theme="1"/>
      <name val="Times New Roman"/>
    </font>
    <font>
      <sz val="10.500000"/>
      <color theme="1"/>
      <name val="Times New Roman"/>
    </font>
    <font>
      <sz val="11.000000"/>
      <name val="Liberation Sans"/>
    </font>
    <font>
      <b/>
      <sz val="11.000000"/>
      <name val="Times New Roman"/>
    </font>
    <font>
      <sz val="10.000000"/>
      <color theme="1"/>
      <name val="Calibri"/>
      <scheme val="minor"/>
    </font>
    <font>
      <sz val="10.000000"/>
      <color theme="1"/>
      <name val="Times New Roman"/>
    </font>
    <font>
      <b/>
      <sz val="12.000000"/>
      <color theme="1"/>
      <name val="Times New Roman"/>
    </font>
    <font>
      <b/>
      <i/>
      <sz val="12.000000"/>
      <color theme="1"/>
      <name val="Times New Roman"/>
    </font>
    <font>
      <sz val="11.000000"/>
      <color theme="1"/>
      <name val="Times New Roman"/>
    </font>
    <font>
      <i/>
      <sz val="11.000000"/>
      <color theme="1"/>
      <name val="Times New Roman"/>
    </font>
    <font>
      <sz val="1.000000"/>
      <color theme="1"/>
      <name val="Times New Roman"/>
    </font>
    <font>
      <sz val="12.000000"/>
      <color theme="1"/>
      <name val="Times New Roman"/>
    </font>
    <font>
      <sz val="9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26"/>
      </patternFill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71">
    <xf fontId="0" fillId="0" borderId="0" numFmtId="0" xfId="0"/>
    <xf fontId="0" fillId="0" borderId="0" numFmtId="0" xfId="0" applyAlignment="1">
      <alignment vertical="center"/>
    </xf>
    <xf fontId="1" fillId="0" borderId="0" numFmtId="0" xfId="0" applyFont="1"/>
    <xf fontId="2" fillId="0" borderId="1" numFmtId="0" xfId="0" applyFont="1" applyBorder="1" applyAlignment="1">
      <alignment horizontal="center" wrapText="1"/>
    </xf>
    <xf fontId="2" fillId="0" borderId="2" numFmtId="0" xfId="0" applyFont="1" applyBorder="1" applyAlignment="1">
      <alignment horizontal="center" wrapText="1"/>
    </xf>
    <xf fontId="2" fillId="0" borderId="3" numFmtId="0" xfId="0" applyFont="1" applyBorder="1" applyAlignment="1">
      <alignment horizontal="center" wrapText="1"/>
    </xf>
    <xf fontId="2" fillId="0" borderId="4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left" vertical="center" wrapText="1"/>
    </xf>
    <xf fontId="2" fillId="0" borderId="5" numFmtId="0" xfId="0" applyFont="1" applyBorder="1" applyAlignment="1">
      <alignment horizontal="left" vertical="center" wrapText="1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horizontal="left" vertical="top" wrapText="1"/>
    </xf>
    <xf fontId="4" fillId="0" borderId="5" numFmtId="0" xfId="0" applyFont="1" applyBorder="1" applyAlignment="1">
      <alignment horizontal="center" vertical="center" wrapText="1"/>
    </xf>
    <xf fontId="4" fillId="0" borderId="6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3" fillId="0" borderId="5" numFmtId="0" xfId="0" applyFont="1" applyBorder="1" applyAlignment="1">
      <alignment vertical="center" wrapText="1"/>
    </xf>
    <xf fontId="6" fillId="0" borderId="6" numFmtId="160" xfId="0" applyNumberFormat="1" applyFont="1" applyBorder="1" applyAlignment="1">
      <alignment horizontal="center" vertical="center" wrapText="1"/>
    </xf>
    <xf fontId="3" fillId="0" borderId="6" numFmtId="0" xfId="0" applyFont="1" applyBorder="1" applyAlignment="1">
      <alignment vertical="center" wrapText="1"/>
    </xf>
    <xf fontId="4" fillId="0" borderId="7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3" fillId="0" borderId="8" numFmtId="0" xfId="0" applyFont="1" applyBorder="1" applyAlignment="1">
      <alignment horizontal="center" vertical="center" wrapText="1"/>
    </xf>
    <xf fontId="7" fillId="0" borderId="8" numFmtId="0" xfId="0" applyFont="1" applyBorder="1" applyAlignment="1">
      <alignment horizontal="left" vertical="center" wrapText="1"/>
    </xf>
    <xf fontId="7" fillId="0" borderId="8" numFmtId="160" xfId="0" applyNumberFormat="1" applyFont="1" applyBorder="1" applyAlignment="1">
      <alignment horizontal="center" vertical="center" wrapText="1"/>
    </xf>
    <xf fontId="8" fillId="2" borderId="8" numFmtId="4" xfId="0" applyNumberFormat="1" applyFont="1" applyFill="1" applyBorder="1" applyAlignment="1">
      <alignment horizontal="center" vertical="center" wrapText="1"/>
    </xf>
    <xf fontId="7" fillId="0" borderId="8" numFmtId="0" xfId="0" applyFont="1" applyBorder="1" applyAlignment="1">
      <alignment horizontal="center" vertical="center" wrapText="1"/>
    </xf>
    <xf fontId="7" fillId="0" borderId="8" numFmtId="160" xfId="0" applyNumberFormat="1" applyFont="1" applyBorder="1" applyAlignment="1">
      <alignment horizontal="center" vertical="center"/>
    </xf>
    <xf fontId="8" fillId="0" borderId="8" numFmtId="0" xfId="0" applyFont="1" applyBorder="1" applyAlignment="1">
      <alignment horizontal="center" vertical="center" wrapText="1"/>
    </xf>
    <xf fontId="9" fillId="2" borderId="8" numFmtId="2" xfId="0" applyNumberFormat="1" applyFont="1" applyFill="1" applyBorder="1" applyAlignment="1">
      <alignment horizontal="center" vertical="center"/>
    </xf>
    <xf fontId="10" fillId="0" borderId="8" numFmtId="0" xfId="0" applyFont="1" applyBorder="1" applyAlignment="1">
      <alignment horizontal="left" vertical="center" wrapText="1"/>
      <protection hidden="0" locked="1"/>
    </xf>
    <xf fontId="7" fillId="0" borderId="8" numFmtId="4" xfId="0" applyNumberFormat="1" applyFont="1" applyBorder="1" applyAlignment="1">
      <alignment horizontal="center" vertical="center" wrapText="1"/>
    </xf>
    <xf fontId="8" fillId="0" borderId="8" numFmtId="4" xfId="0" applyNumberFormat="1" applyFont="1" applyBorder="1" applyAlignment="1">
      <alignment horizontal="center" vertical="center" wrapText="1"/>
    </xf>
    <xf fontId="7" fillId="0" borderId="8" numFmtId="0" xfId="0" applyFont="1" applyBorder="1" applyAlignment="1">
      <alignment horizontal="left" vertical="center" wrapText="1"/>
      <protection hidden="0" locked="1"/>
    </xf>
    <xf fontId="8" fillId="2" borderId="8" numFmtId="2" xfId="0" applyNumberFormat="1" applyFont="1" applyFill="1" applyBorder="1" applyAlignment="1">
      <alignment horizontal="center" vertical="center"/>
    </xf>
    <xf fontId="7" fillId="0" borderId="8" numFmtId="0" xfId="0" applyFont="1" applyBorder="1" applyAlignment="1">
      <alignment vertical="center" wrapText="1"/>
      <protection hidden="0" locked="1"/>
    </xf>
    <xf fontId="7" fillId="3" borderId="8" numFmtId="0" xfId="0" applyFont="1" applyFill="1" applyBorder="1" applyAlignment="1">
      <alignment vertical="center" wrapText="1"/>
      <protection hidden="0" locked="1"/>
    </xf>
    <xf fontId="11" fillId="0" borderId="8" numFmtId="4" xfId="0" applyNumberFormat="1" applyFont="1" applyBorder="1" applyAlignment="1">
      <alignment horizontal="center" vertical="center" wrapText="1"/>
    </xf>
    <xf fontId="12" fillId="0" borderId="4" numFmtId="0" xfId="0" applyFont="1" applyBorder="1" applyAlignment="1">
      <alignment horizontal="right" vertical="center" wrapText="1"/>
    </xf>
    <xf fontId="12" fillId="0" borderId="9" numFmtId="0" xfId="0" applyFont="1" applyBorder="1" applyAlignment="1">
      <alignment horizontal="right" vertical="center" wrapText="1"/>
    </xf>
    <xf fontId="12" fillId="0" borderId="8" numFmtId="0" xfId="0" applyFont="1" applyBorder="1" applyAlignment="1">
      <alignment horizontal="right" vertical="center" wrapText="1"/>
    </xf>
    <xf fontId="12" fillId="0" borderId="8" numFmtId="4" xfId="0" applyNumberFormat="1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4" numFmtId="0" xfId="0" applyFont="1" applyBorder="1" applyAlignment="1">
      <alignment horizontal="center" vertical="center" wrapText="1"/>
    </xf>
    <xf fontId="12" fillId="0" borderId="0" numFmtId="0" xfId="0" applyFont="1" applyAlignment="1">
      <alignment horizontal="left" vertical="center" wrapText="1"/>
    </xf>
    <xf fontId="12" fillId="0" borderId="0" numFmtId="0" xfId="0" applyFont="1" applyAlignment="1">
      <alignment horizontal="right" vertical="center" wrapText="1"/>
    </xf>
    <xf fontId="12" fillId="0" borderId="0" numFmtId="4" xfId="0" applyNumberFormat="1" applyFont="1" applyAlignment="1">
      <alignment horizontal="center" vertical="center" wrapText="1"/>
    </xf>
    <xf fontId="13" fillId="0" borderId="0" numFmtId="0" xfId="0" applyFont="1"/>
    <xf fontId="3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/>
    </xf>
    <xf fontId="3" fillId="0" borderId="0" numFmtId="0" xfId="0" applyFont="1"/>
    <xf fontId="3" fillId="0" borderId="0" numFmtId="2" xfId="0" applyNumberFormat="1" applyFont="1"/>
    <xf fontId="3" fillId="0" borderId="0" numFmtId="0" xfId="0" applyFont="1" applyAlignment="1">
      <alignment wrapText="1"/>
    </xf>
    <xf fontId="2" fillId="0" borderId="0" numFmtId="0" xfId="0" applyFont="1" applyAlignment="1">
      <alignment horizontal="center" wrapText="1"/>
    </xf>
    <xf fontId="3" fillId="0" borderId="0" numFmtId="0" xfId="0" applyFont="1" applyAlignment="1">
      <alignment vertical="top" wrapText="1"/>
    </xf>
    <xf fontId="2" fillId="0" borderId="0" numFmtId="0" xfId="0" applyFont="1" applyAlignment="1">
      <alignment horizontal="center" vertical="top" wrapText="1"/>
    </xf>
    <xf fontId="3" fillId="0" borderId="0" numFmtId="0" xfId="0" applyFont="1" applyAlignment="1">
      <alignment vertical="center" wrapText="1"/>
    </xf>
    <xf fontId="2" fillId="0" borderId="0" numFmtId="0" xfId="0" applyFont="1" applyAlignment="1">
      <alignment horizontal="center" vertical="center" wrapText="1"/>
    </xf>
    <xf fontId="14" fillId="0" borderId="0" numFmtId="0" xfId="0" applyFont="1"/>
    <xf fontId="15" fillId="0" borderId="0" numFmtId="0" xfId="0" applyFont="1" applyAlignment="1">
      <alignment horizontal="justify" vertical="center" wrapText="1"/>
    </xf>
    <xf fontId="16" fillId="0" borderId="0" numFmtId="0" xfId="0" applyFont="1" applyAlignment="1">
      <alignment horizontal="left"/>
    </xf>
    <xf fontId="17" fillId="0" borderId="0" numFmtId="0" xfId="0" applyFont="1"/>
    <xf fontId="18" fillId="0" borderId="0" numFmtId="0" xfId="0" applyFont="1" applyAlignment="1">
      <alignment vertical="top" wrapText="1"/>
    </xf>
    <xf fontId="17" fillId="0" borderId="0" numFmtId="0" xfId="0" applyFont="1" applyAlignment="1">
      <alignment horizontal="left" vertical="top"/>
    </xf>
    <xf fontId="15" fillId="0" borderId="0" numFmtId="0" xfId="0" applyFont="1" applyAlignment="1">
      <alignment horizontal="left" vertical="center"/>
    </xf>
    <xf fontId="19" fillId="0" borderId="0" numFmtId="0" xfId="0" applyFont="1" applyAlignment="1">
      <alignment vertical="center"/>
    </xf>
    <xf fontId="20" fillId="0" borderId="0" numFmtId="0" xfId="0" applyFont="1" applyAlignment="1">
      <alignment horizontal="center" vertical="center" wrapText="1"/>
    </xf>
    <xf fontId="20" fillId="0" borderId="0" numFmtId="0" xfId="0" applyFont="1" applyAlignment="1">
      <alignment vertical="center" wrapText="1"/>
    </xf>
    <xf fontId="17" fillId="0" borderId="0" numFmtId="0" xfId="0" applyFont="1" applyAlignment="1">
      <alignment horizontal="center"/>
    </xf>
    <xf fontId="21" fillId="0" borderId="0" numFmtId="0" xfId="0" applyFont="1" applyAlignment="1">
      <alignment horizontal="center" vertical="center" wrapText="1"/>
    </xf>
    <xf fontId="21" fillId="0" borderId="0" numFmt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2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9353550" y="1209675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3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34625" y="1504950"/>
          <a:ext cx="8858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4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658600" y="1581150"/>
          <a:ext cx="6858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5" name="Рисунок 4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5619750" y="1114425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6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39725" y="76200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7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611100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8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82250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9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706225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10" name="Рисунок 9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5943600" y="3619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11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87350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12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582525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13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353675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14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677650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200025</xdr:colOff>
      <xdr:row>6</xdr:row>
      <xdr:rowOff>466725</xdr:rowOff>
    </xdr:from>
    <xdr:to>
      <xdr:col>5</xdr:col>
      <xdr:colOff>647699</xdr:colOff>
      <xdr:row>6</xdr:row>
      <xdr:rowOff>800100</xdr:rowOff>
    </xdr:to>
    <xdr:pic>
      <xdr:nvPicPr>
        <xdr:cNvPr id="15" name="Рисунок 14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6096000" y="3619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16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058775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19050</xdr:colOff>
      <xdr:row>6</xdr:row>
      <xdr:rowOff>561975</xdr:rowOff>
    </xdr:from>
    <xdr:to>
      <xdr:col>12</xdr:col>
      <xdr:colOff>1695450</xdr:colOff>
      <xdr:row>6</xdr:row>
      <xdr:rowOff>914400</xdr:rowOff>
    </xdr:to>
    <xdr:pic>
      <xdr:nvPicPr>
        <xdr:cNvPr id="17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0" b="0"/>
        <a:stretch/>
      </xdr:blipFill>
      <xdr:spPr bwMode="auto">
        <a:xfrm>
          <a:off x="12696825" y="3714750"/>
          <a:ext cx="16764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10</xdr:col>
      <xdr:colOff>142875</xdr:colOff>
      <xdr:row>6</xdr:row>
      <xdr:rowOff>857250</xdr:rowOff>
    </xdr:from>
    <xdr:to>
      <xdr:col>10</xdr:col>
      <xdr:colOff>1028700</xdr:colOff>
      <xdr:row>6</xdr:row>
      <xdr:rowOff>1285875</xdr:rowOff>
    </xdr:to>
    <xdr:pic>
      <xdr:nvPicPr>
        <xdr:cNvPr id="18" name="Picture 21" descr="C:\Temp\KClipboardExport\sssqsznq.gif"/>
        <xdr:cNvPicPr>
          <a:picLocks noChangeAspect="1" noChangeArrowheads="1"/>
        </xdr:cNvPicPr>
      </xdr:nvPicPr>
      <xdr:blipFill>
        <a:blip r:embed="rId2"/>
        <a:stretch/>
      </xdr:blipFill>
      <xdr:spPr bwMode="auto">
        <a:xfrm>
          <a:off x="10467975" y="4010025"/>
          <a:ext cx="8858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11</xdr:col>
      <xdr:colOff>219075</xdr:colOff>
      <xdr:row>6</xdr:row>
      <xdr:rowOff>933450</xdr:rowOff>
    </xdr:from>
    <xdr:to>
      <xdr:col>11</xdr:col>
      <xdr:colOff>904875</xdr:colOff>
      <xdr:row>6</xdr:row>
      <xdr:rowOff>1257299</xdr:rowOff>
    </xdr:to>
    <xdr:pic>
      <xdr:nvPicPr>
        <xdr:cNvPr id="19" name="Picture 19" descr="C:\Temp\KClipboardExport\8c4wnzhy.gif"/>
        <xdr:cNvPicPr>
          <a:picLocks noChangeAspect="1" noChangeArrowheads="1"/>
        </xdr:cNvPicPr>
      </xdr:nvPicPr>
      <xdr:blipFill>
        <a:blip r:embed="rId3"/>
        <a:stretch/>
      </xdr:blipFill>
      <xdr:spPr bwMode="auto">
        <a:xfrm>
          <a:off x="11791950" y="40862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5</xdr:col>
      <xdr:colOff>238125</xdr:colOff>
      <xdr:row>6</xdr:row>
      <xdr:rowOff>514350</xdr:rowOff>
    </xdr:from>
    <xdr:to>
      <xdr:col>5</xdr:col>
      <xdr:colOff>685800</xdr:colOff>
      <xdr:row>6</xdr:row>
      <xdr:rowOff>847725</xdr:rowOff>
    </xdr:to>
    <xdr:pic>
      <xdr:nvPicPr>
        <xdr:cNvPr id="20" name="Рисунок 19" descr="C:\Temp\KClipboardExport\l41eo45a.gif"/>
        <xdr:cNvPicPr>
          <a:picLocks noChangeAspect="1" noChangeArrowheads="1"/>
        </xdr:cNvPicPr>
      </xdr:nvPicPr>
      <xdr:blipFill>
        <a:blip r:embed="rId1"/>
        <a:srcRect l="68182" t="17999" r="0" b="24001"/>
        <a:stretch/>
      </xdr:blipFill>
      <xdr:spPr bwMode="auto">
        <a:xfrm>
          <a:off x="6076950" y="5524500"/>
          <a:ext cx="447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twoCell">
    <xdr:from>
      <xdr:col>12</xdr:col>
      <xdr:colOff>495299</xdr:colOff>
      <xdr:row>5</xdr:row>
      <xdr:rowOff>76200</xdr:rowOff>
    </xdr:from>
    <xdr:to>
      <xdr:col>12</xdr:col>
      <xdr:colOff>1143000</xdr:colOff>
      <xdr:row>5</xdr:row>
      <xdr:rowOff>409575</xdr:rowOff>
    </xdr:to>
    <xdr:pic>
      <xdr:nvPicPr>
        <xdr:cNvPr id="21" name="Picture 1" descr="C:\Temp\KClipboardExport\7d4qbwfz.gif"/>
        <xdr:cNvPicPr>
          <a:picLocks noChangeAspect="1" noChangeArrowheads="1"/>
        </xdr:cNvPicPr>
      </xdr:nvPicPr>
      <xdr:blipFill>
        <a:blip r:embed="rId1"/>
        <a:srcRect l="0" t="13635" r="56836" b="28495"/>
        <a:stretch/>
      </xdr:blipFill>
      <xdr:spPr bwMode="auto">
        <a:xfrm>
          <a:off x="13173075" y="2581275"/>
          <a:ext cx="64770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3175</xdr:colOff>
      <xdr:row>4</xdr:row>
      <xdr:rowOff>182245</xdr:rowOff>
    </xdr:from>
    <xdr:to>
      <xdr:col>1</xdr:col>
      <xdr:colOff>1165859</xdr:colOff>
      <xdr:row>4</xdr:row>
      <xdr:rowOff>723900</xdr:rowOff>
    </xdr:to>
    <xdr:pic>
      <xdr:nvPicPr>
        <xdr:cNvPr id="23" name="Изображение 1"/>
        <xdr:cNvPicPr/>
      </xdr:nvPicPr>
      <xdr:blipFill>
        <a:blip r:embed="rId4"/>
        <a:stretch/>
      </xdr:blipFill>
      <xdr:spPr bwMode="auto">
        <a:xfrm>
          <a:off x="376555" y="2590165"/>
          <a:ext cx="1162685" cy="541655"/>
        </a:xfrm>
        <a:prstGeom prst="rect">
          <a:avLst/>
        </a:prstGeom>
        <a:ln>
          <a:noFill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4" zoomScale="75" workbookViewId="0">
      <selection activeCell="A21" activeCellId="0" sqref="A19:M21"/>
    </sheetView>
  </sheetViews>
  <sheetFormatPr defaultColWidth="9.109375" defaultRowHeight="14.25"/>
  <cols>
    <col customWidth="1" min="1" max="1" style="1" width="5.44140625"/>
    <col customWidth="1" min="2" max="2" style="1" width="57.33203125"/>
    <col customWidth="1" min="3" max="3" style="1" width="18.33203125"/>
    <col customWidth="1" min="4" max="4" style="1" width="16.5546875"/>
    <col customWidth="1" min="5" max="5" style="1" width="16"/>
    <col customWidth="1" min="6" max="6" style="1" width="13.44140625"/>
    <col customWidth="1" min="7" max="7" style="1" width="17.6640625"/>
    <col customWidth="1" min="8" max="8" style="1" width="17"/>
    <col customWidth="1" min="9" max="9" style="1" width="14.6640625"/>
    <col customWidth="1" min="10" max="10" style="1" width="13.88671875"/>
    <col customWidth="1" min="11" max="11" style="1" width="18.6640625"/>
    <col customWidth="1" min="12" max="12" style="1" width="16.5546875"/>
    <col customWidth="1" min="13" max="13" style="1" width="28.421875"/>
    <col min="14" max="16384" style="1" width="9.109375"/>
  </cols>
  <sheetData>
    <row r="1" s="2" customFormat="1" ht="41.100000000000001" customHeight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="2" customFormat="1" ht="27" customHeight="1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45" customHeight="1">
      <c r="A3" s="8" t="s">
        <v>2</v>
      </c>
      <c r="B3" s="8"/>
      <c r="C3" s="9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</row>
    <row r="4" s="2" customFormat="1" ht="24" customHeight="1">
      <c r="A4" s="10" t="s">
        <v>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</row>
    <row r="5" s="2" customFormat="1" ht="129" customHeight="1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ht="51" customHeight="1">
      <c r="A6" s="14" t="s">
        <v>6</v>
      </c>
      <c r="B6" s="14" t="s">
        <v>7</v>
      </c>
      <c r="C6" s="14" t="s">
        <v>8</v>
      </c>
      <c r="D6" s="14"/>
      <c r="E6" s="14"/>
      <c r="F6" s="14"/>
      <c r="G6" s="15" t="s">
        <v>9</v>
      </c>
      <c r="H6" s="14" t="s">
        <v>10</v>
      </c>
      <c r="I6" s="16" t="s">
        <v>11</v>
      </c>
      <c r="J6" s="14" t="s">
        <v>12</v>
      </c>
      <c r="K6" s="14"/>
      <c r="L6" s="14"/>
      <c r="M6" s="17"/>
    </row>
    <row r="7" ht="116.25" customHeight="1">
      <c r="A7" s="15"/>
      <c r="B7" s="15"/>
      <c r="C7" s="18" t="s">
        <v>13</v>
      </c>
      <c r="D7" s="18" t="s">
        <v>14</v>
      </c>
      <c r="E7" s="18" t="s">
        <v>15</v>
      </c>
      <c r="F7" s="19"/>
      <c r="G7" s="20"/>
      <c r="H7" s="15"/>
      <c r="I7" s="21"/>
      <c r="J7" s="15" t="s">
        <v>16</v>
      </c>
      <c r="K7" s="15" t="s">
        <v>17</v>
      </c>
      <c r="L7" s="15" t="s">
        <v>18</v>
      </c>
      <c r="M7" s="19"/>
    </row>
    <row r="8" ht="78.75" customHeight="1">
      <c r="A8" s="22">
        <v>1</v>
      </c>
      <c r="B8" s="23" t="s">
        <v>19</v>
      </c>
      <c r="C8" s="24">
        <v>950000</v>
      </c>
      <c r="D8" s="24">
        <v>959493.06000000006</v>
      </c>
      <c r="E8" s="24">
        <v>968992.38</v>
      </c>
      <c r="F8" s="25">
        <f t="shared" ref="F8:F9" si="0">C8+D8+E8</f>
        <v>2878485.4399999999</v>
      </c>
      <c r="G8" s="26" t="s">
        <v>20</v>
      </c>
      <c r="H8" s="27">
        <v>1</v>
      </c>
      <c r="I8" s="28">
        <v>3</v>
      </c>
      <c r="J8" s="25">
        <f t="shared" ref="J8:J9" si="1">F8/I8</f>
        <v>959495.14666666661</v>
      </c>
      <c r="K8" s="29">
        <f t="shared" ref="K8:K9" si="2">STDEV(C8:E8)</f>
        <v>9496.1901719443977</v>
      </c>
      <c r="L8" s="29">
        <f t="shared" ref="L8:L9" si="3">K8/J8*100</f>
        <v>0.98970695213359128</v>
      </c>
      <c r="M8" s="25">
        <f t="shared" ref="M8:M9" si="4">H8*J8</f>
        <v>959495.14666666661</v>
      </c>
    </row>
    <row r="9" ht="21.75" customHeight="1">
      <c r="A9" s="22"/>
      <c r="B9" s="30" t="s">
        <v>21</v>
      </c>
      <c r="C9" s="31">
        <v>20218.099999999999</v>
      </c>
      <c r="D9" s="31">
        <v>20420.279999999999</v>
      </c>
      <c r="E9" s="31">
        <v>20622.459999999999</v>
      </c>
      <c r="F9" s="25">
        <f t="shared" si="0"/>
        <v>61260.839999999997</v>
      </c>
      <c r="G9" s="26" t="s">
        <v>22</v>
      </c>
      <c r="H9" s="27">
        <v>1</v>
      </c>
      <c r="I9" s="28">
        <v>3</v>
      </c>
      <c r="J9" s="32">
        <f t="shared" si="1"/>
        <v>20420.279999999999</v>
      </c>
      <c r="K9" s="29">
        <f t="shared" si="2"/>
        <v>202.18000000000029</v>
      </c>
      <c r="L9" s="29">
        <f t="shared" si="3"/>
        <v>0.99009416129455763</v>
      </c>
      <c r="M9" s="25">
        <f t="shared" si="4"/>
        <v>20420.279999999999</v>
      </c>
    </row>
    <row r="10" ht="21.75" customHeight="1">
      <c r="A10" s="22"/>
      <c r="B10" s="30" t="s">
        <v>23</v>
      </c>
      <c r="C10" s="31">
        <v>2247</v>
      </c>
      <c r="D10" s="31">
        <v>2269.4699999999998</v>
      </c>
      <c r="E10" s="31">
        <v>2291.9400000000001</v>
      </c>
      <c r="F10" s="25">
        <f t="shared" ref="F10:F31" si="5">C10+D10+E10</f>
        <v>6808.4099999999999</v>
      </c>
      <c r="G10" s="26" t="s">
        <v>22</v>
      </c>
      <c r="H10" s="27">
        <v>1</v>
      </c>
      <c r="I10" s="28">
        <v>3</v>
      </c>
      <c r="J10" s="32">
        <f t="shared" ref="J10:J31" si="6">F10/I10</f>
        <v>2269.4699999999998</v>
      </c>
      <c r="K10" s="29">
        <f t="shared" ref="K10:K31" si="7">STDEV(C10:E10)</f>
        <v>22.470000000000027</v>
      </c>
      <c r="L10" s="29">
        <f t="shared" ref="L10:L31" si="8">K10/J10*100</f>
        <v>0.99009900990099131</v>
      </c>
      <c r="M10" s="25">
        <f t="shared" ref="M10:M31" si="9">H10*J10</f>
        <v>2269.4699999999998</v>
      </c>
    </row>
    <row r="11" ht="27" customHeight="1">
      <c r="A11" s="22"/>
      <c r="B11" s="33" t="s">
        <v>24</v>
      </c>
      <c r="C11" s="31">
        <v>38970</v>
      </c>
      <c r="D11" s="31">
        <v>54509.699999999997</v>
      </c>
      <c r="E11" s="31">
        <v>55049.400000000001</v>
      </c>
      <c r="F11" s="25">
        <f t="shared" si="5"/>
        <v>148529.10000000001</v>
      </c>
      <c r="G11" s="26" t="s">
        <v>22</v>
      </c>
      <c r="H11" s="27">
        <v>1</v>
      </c>
      <c r="I11" s="28">
        <v>3</v>
      </c>
      <c r="J11" s="32">
        <f t="shared" si="6"/>
        <v>49509.700000000004</v>
      </c>
      <c r="K11" s="34">
        <f t="shared" si="7"/>
        <v>9131.6360029295956</v>
      </c>
      <c r="L11" s="34">
        <f t="shared" si="8"/>
        <v>18.444135195587116</v>
      </c>
      <c r="M11" s="25">
        <f t="shared" si="9"/>
        <v>49509.700000000004</v>
      </c>
    </row>
    <row r="12" ht="21.75" customHeight="1">
      <c r="A12" s="22"/>
      <c r="B12" s="33" t="s">
        <v>25</v>
      </c>
      <c r="C12" s="31">
        <v>53970</v>
      </c>
      <c r="D12" s="31">
        <v>54509.699999999997</v>
      </c>
      <c r="E12" s="31">
        <v>55049.400000000001</v>
      </c>
      <c r="F12" s="25">
        <f t="shared" si="5"/>
        <v>163529.10000000001</v>
      </c>
      <c r="G12" s="26" t="s">
        <v>22</v>
      </c>
      <c r="H12" s="27">
        <v>2</v>
      </c>
      <c r="I12" s="28">
        <v>3</v>
      </c>
      <c r="J12" s="32">
        <f t="shared" si="6"/>
        <v>54509.700000000004</v>
      </c>
      <c r="K12" s="34">
        <f t="shared" si="7"/>
        <v>539.70000000000073</v>
      </c>
      <c r="L12" s="34">
        <f t="shared" si="8"/>
        <v>0.99009900990099131</v>
      </c>
      <c r="M12" s="25">
        <f t="shared" si="9"/>
        <v>109019.40000000001</v>
      </c>
    </row>
    <row r="13" ht="21.75" customHeight="1">
      <c r="A13" s="22"/>
      <c r="B13" s="33" t="s">
        <v>26</v>
      </c>
      <c r="C13" s="31">
        <v>2880</v>
      </c>
      <c r="D13" s="31">
        <v>3817.8000000000002</v>
      </c>
      <c r="E13" s="31">
        <v>3855.5999999999999</v>
      </c>
      <c r="F13" s="25">
        <f t="shared" si="5"/>
        <v>10553.4</v>
      </c>
      <c r="G13" s="26" t="s">
        <v>22</v>
      </c>
      <c r="H13" s="27">
        <v>4</v>
      </c>
      <c r="I13" s="28">
        <v>3</v>
      </c>
      <c r="J13" s="32">
        <f t="shared" si="6"/>
        <v>3517.7999999999997</v>
      </c>
      <c r="K13" s="34">
        <f t="shared" si="7"/>
        <v>552.67426211105578</v>
      </c>
      <c r="L13" s="34">
        <f t="shared" si="8"/>
        <v>15.710792600803225</v>
      </c>
      <c r="M13" s="25">
        <f t="shared" si="9"/>
        <v>14071.199999999999</v>
      </c>
    </row>
    <row r="14" ht="21.75" customHeight="1">
      <c r="A14" s="22"/>
      <c r="B14" s="33" t="s">
        <v>27</v>
      </c>
      <c r="C14" s="31">
        <v>22260</v>
      </c>
      <c r="D14" s="31">
        <v>22482.599999999999</v>
      </c>
      <c r="E14" s="31">
        <v>22705.200000000001</v>
      </c>
      <c r="F14" s="25">
        <f t="shared" si="5"/>
        <v>67447.800000000003</v>
      </c>
      <c r="G14" s="26" t="s">
        <v>22</v>
      </c>
      <c r="H14" s="27">
        <v>9</v>
      </c>
      <c r="I14" s="28">
        <v>3</v>
      </c>
      <c r="J14" s="32">
        <f t="shared" si="6"/>
        <v>22482.600000000002</v>
      </c>
      <c r="K14" s="34">
        <f t="shared" si="7"/>
        <v>222.60000000000036</v>
      </c>
      <c r="L14" s="34">
        <f t="shared" si="8"/>
        <v>0.99009900990099164</v>
      </c>
      <c r="M14" s="25">
        <f t="shared" si="9"/>
        <v>202343.40000000002</v>
      </c>
    </row>
    <row r="15" ht="28.5" customHeight="1">
      <c r="A15" s="22"/>
      <c r="B15" s="33" t="s">
        <v>28</v>
      </c>
      <c r="C15" s="31">
        <v>23400</v>
      </c>
      <c r="D15" s="31">
        <v>31815</v>
      </c>
      <c r="E15" s="31">
        <v>32130</v>
      </c>
      <c r="F15" s="25">
        <f t="shared" si="5"/>
        <v>87345</v>
      </c>
      <c r="G15" s="26" t="s">
        <v>22</v>
      </c>
      <c r="H15" s="27">
        <v>2</v>
      </c>
      <c r="I15" s="28">
        <v>3</v>
      </c>
      <c r="J15" s="32">
        <f t="shared" si="6"/>
        <v>29115</v>
      </c>
      <c r="K15" s="34">
        <f t="shared" si="7"/>
        <v>4951.8405669003523</v>
      </c>
      <c r="L15" s="34">
        <f t="shared" si="8"/>
        <v>17.007867308605025</v>
      </c>
      <c r="M15" s="25">
        <f t="shared" si="9"/>
        <v>58230</v>
      </c>
    </row>
    <row r="16" ht="21.75" customHeight="1">
      <c r="A16" s="22"/>
      <c r="B16" s="33" t="s">
        <v>29</v>
      </c>
      <c r="C16" s="31">
        <v>15535</v>
      </c>
      <c r="D16" s="31">
        <v>10810.35</v>
      </c>
      <c r="E16" s="31">
        <v>14485.700000000001</v>
      </c>
      <c r="F16" s="25">
        <f t="shared" si="5"/>
        <v>40831.050000000003</v>
      </c>
      <c r="G16" s="26" t="s">
        <v>22</v>
      </c>
      <c r="H16" s="27">
        <v>5</v>
      </c>
      <c r="I16" s="28">
        <v>3</v>
      </c>
      <c r="J16" s="32">
        <f t="shared" si="6"/>
        <v>13610.35</v>
      </c>
      <c r="K16" s="34">
        <f t="shared" si="7"/>
        <v>2480.9791660753622</v>
      </c>
      <c r="L16" s="34">
        <f t="shared" si="8"/>
        <v>18.228621351216994</v>
      </c>
      <c r="M16" s="25">
        <f t="shared" si="9"/>
        <v>68051.75</v>
      </c>
      <c r="N16" s="1"/>
    </row>
    <row r="17" ht="21.75" customHeight="1">
      <c r="A17" s="22"/>
      <c r="B17" s="35" t="s">
        <v>30</v>
      </c>
      <c r="C17" s="31">
        <v>4500</v>
      </c>
      <c r="D17" s="31">
        <v>6363</v>
      </c>
      <c r="E17" s="31">
        <v>6426</v>
      </c>
      <c r="F17" s="25">
        <f t="shared" si="5"/>
        <v>17289</v>
      </c>
      <c r="G17" s="26" t="s">
        <v>22</v>
      </c>
      <c r="H17" s="27">
        <v>2</v>
      </c>
      <c r="I17" s="28">
        <v>3</v>
      </c>
      <c r="J17" s="32">
        <f t="shared" si="6"/>
        <v>5763</v>
      </c>
      <c r="K17" s="34">
        <f t="shared" si="7"/>
        <v>1094.2435743471378</v>
      </c>
      <c r="L17" s="34">
        <f t="shared" si="8"/>
        <v>18.987395008626372</v>
      </c>
      <c r="M17" s="25">
        <f t="shared" si="9"/>
        <v>11526</v>
      </c>
    </row>
    <row r="18" ht="21.75" customHeight="1">
      <c r="A18" s="22"/>
      <c r="B18" s="35" t="s">
        <v>31</v>
      </c>
      <c r="C18" s="31">
        <v>7035</v>
      </c>
      <c r="D18" s="31">
        <v>7105.3500000000004</v>
      </c>
      <c r="E18" s="31">
        <v>7175.6999999999998</v>
      </c>
      <c r="F18" s="25">
        <f t="shared" si="5"/>
        <v>21316.049999999999</v>
      </c>
      <c r="G18" s="26" t="s">
        <v>22</v>
      </c>
      <c r="H18" s="27">
        <v>1</v>
      </c>
      <c r="I18" s="28">
        <v>3</v>
      </c>
      <c r="J18" s="32">
        <f t="shared" si="6"/>
        <v>7105.3499999999995</v>
      </c>
      <c r="K18" s="34">
        <f t="shared" si="7"/>
        <v>70.349999999999909</v>
      </c>
      <c r="L18" s="34">
        <f t="shared" si="8"/>
        <v>0.99009900990098887</v>
      </c>
      <c r="M18" s="25">
        <f t="shared" si="9"/>
        <v>7105.3499999999995</v>
      </c>
    </row>
    <row r="19" ht="21.75" customHeight="1">
      <c r="A19" s="22"/>
      <c r="B19" s="35" t="s">
        <v>32</v>
      </c>
      <c r="C19" s="31">
        <v>69.299999999999997</v>
      </c>
      <c r="D19" s="31">
        <v>69.989999999999995</v>
      </c>
      <c r="E19" s="31">
        <v>70.680000000000007</v>
      </c>
      <c r="F19" s="25">
        <f t="shared" si="5"/>
        <v>209.97</v>
      </c>
      <c r="G19" s="26" t="s">
        <v>33</v>
      </c>
      <c r="H19" s="27">
        <v>140</v>
      </c>
      <c r="I19" s="28">
        <v>3</v>
      </c>
      <c r="J19" s="32">
        <f t="shared" si="6"/>
        <v>69.989999999999995</v>
      </c>
      <c r="K19" s="34">
        <f t="shared" si="7"/>
        <v>0.69000000000000483</v>
      </c>
      <c r="L19" s="34">
        <f t="shared" si="8"/>
        <v>0.98585512216031557</v>
      </c>
      <c r="M19" s="25">
        <f t="shared" si="9"/>
        <v>9798.5999999999985</v>
      </c>
    </row>
    <row r="20" ht="21.75" customHeight="1">
      <c r="A20" s="22"/>
      <c r="B20" s="35" t="s">
        <v>34</v>
      </c>
      <c r="C20" s="31">
        <v>39.200000000000003</v>
      </c>
      <c r="D20" s="31">
        <v>39.590000000000003</v>
      </c>
      <c r="E20" s="31">
        <v>39.979999999999997</v>
      </c>
      <c r="F20" s="25">
        <f t="shared" si="5"/>
        <v>118.77000000000001</v>
      </c>
      <c r="G20" s="26" t="s">
        <v>33</v>
      </c>
      <c r="H20" s="27">
        <v>950</v>
      </c>
      <c r="I20" s="28">
        <v>3</v>
      </c>
      <c r="J20" s="32">
        <f t="shared" si="6"/>
        <v>39.590000000000003</v>
      </c>
      <c r="K20" s="34">
        <f t="shared" si="7"/>
        <v>0.38999999999999702</v>
      </c>
      <c r="L20" s="34">
        <f t="shared" si="8"/>
        <v>0.98509724677948218</v>
      </c>
      <c r="M20" s="25">
        <f t="shared" si="9"/>
        <v>37610.5</v>
      </c>
    </row>
    <row r="21" ht="21.75" customHeight="1">
      <c r="A21" s="22"/>
      <c r="B21" s="35" t="s">
        <v>35</v>
      </c>
      <c r="C21" s="31">
        <v>7.7199999999999998</v>
      </c>
      <c r="D21" s="31">
        <v>7.79</v>
      </c>
      <c r="E21" s="31">
        <v>7.8700000000000001</v>
      </c>
      <c r="F21" s="25">
        <f t="shared" si="5"/>
        <v>23.379999999999999</v>
      </c>
      <c r="G21" s="26" t="s">
        <v>22</v>
      </c>
      <c r="H21" s="27">
        <v>40</v>
      </c>
      <c r="I21" s="28">
        <v>3</v>
      </c>
      <c r="J21" s="32">
        <f t="shared" si="6"/>
        <v>7.793333333333333</v>
      </c>
      <c r="K21" s="34">
        <f t="shared" si="7"/>
        <v>0.075055534994651521</v>
      </c>
      <c r="L21" s="34">
        <f t="shared" si="8"/>
        <v>0.96307358846858238</v>
      </c>
      <c r="M21" s="25">
        <f t="shared" si="9"/>
        <v>311.73333333333335</v>
      </c>
    </row>
    <row r="22" ht="21.75" customHeight="1">
      <c r="A22" s="22"/>
      <c r="B22" s="35" t="s">
        <v>36</v>
      </c>
      <c r="C22" s="31">
        <v>6.9299999999999997</v>
      </c>
      <c r="D22" s="31">
        <v>6.9900000000000002</v>
      </c>
      <c r="E22" s="31">
        <v>7.0599999999999996</v>
      </c>
      <c r="F22" s="25">
        <f t="shared" si="5"/>
        <v>20.98</v>
      </c>
      <c r="G22" s="26" t="s">
        <v>22</v>
      </c>
      <c r="H22" s="27">
        <v>40</v>
      </c>
      <c r="I22" s="28">
        <v>3</v>
      </c>
      <c r="J22" s="32">
        <f t="shared" si="6"/>
        <v>6.9933333333333332</v>
      </c>
      <c r="K22" s="34">
        <f t="shared" si="7"/>
        <v>0.065064070986477054</v>
      </c>
      <c r="L22" s="34">
        <f t="shared" si="8"/>
        <v>0.9303727977093954</v>
      </c>
      <c r="M22" s="25">
        <f t="shared" si="9"/>
        <v>279.73333333333335</v>
      </c>
    </row>
    <row r="23" ht="21.75" customHeight="1">
      <c r="A23" s="22"/>
      <c r="B23" s="35" t="s">
        <v>37</v>
      </c>
      <c r="C23" s="31">
        <v>378</v>
      </c>
      <c r="D23" s="31">
        <v>381.77999999999997</v>
      </c>
      <c r="E23" s="31">
        <v>385.56</v>
      </c>
      <c r="F23" s="25">
        <f t="shared" si="5"/>
        <v>1145.3399999999999</v>
      </c>
      <c r="G23" s="26" t="s">
        <v>22</v>
      </c>
      <c r="H23" s="27">
        <v>3</v>
      </c>
      <c r="I23" s="28">
        <v>3</v>
      </c>
      <c r="J23" s="32">
        <f t="shared" si="6"/>
        <v>381.77999999999997</v>
      </c>
      <c r="K23" s="34">
        <f t="shared" si="7"/>
        <v>3.7800000000000011</v>
      </c>
      <c r="L23" s="34">
        <f t="shared" si="8"/>
        <v>0.99009900990099042</v>
      </c>
      <c r="M23" s="25">
        <f t="shared" si="9"/>
        <v>1145.3399999999999</v>
      </c>
    </row>
    <row r="24" ht="35.25" customHeight="1">
      <c r="A24" s="22"/>
      <c r="B24" s="35" t="s">
        <v>38</v>
      </c>
      <c r="C24" s="31">
        <v>6645</v>
      </c>
      <c r="D24" s="31">
        <v>7317.4499999999998</v>
      </c>
      <c r="E24" s="31">
        <v>7389.8999999999996</v>
      </c>
      <c r="F24" s="25">
        <f t="shared" si="5"/>
        <v>21352.349999999999</v>
      </c>
      <c r="G24" s="26" t="s">
        <v>22</v>
      </c>
      <c r="H24" s="27">
        <v>2</v>
      </c>
      <c r="I24" s="28">
        <v>3</v>
      </c>
      <c r="J24" s="32">
        <f t="shared" si="6"/>
        <v>7117.4499999999998</v>
      </c>
      <c r="K24" s="34">
        <f t="shared" si="7"/>
        <v>410.75418744061494</v>
      </c>
      <c r="L24" s="34">
        <f t="shared" si="8"/>
        <v>5.7710863784166371</v>
      </c>
      <c r="M24" s="25">
        <f t="shared" si="9"/>
        <v>14234.9</v>
      </c>
    </row>
    <row r="25" ht="21.75" customHeight="1">
      <c r="A25" s="22"/>
      <c r="B25" s="36" t="s">
        <v>39</v>
      </c>
      <c r="C25" s="31">
        <v>20895</v>
      </c>
      <c r="D25" s="31">
        <v>21103.950000000001</v>
      </c>
      <c r="E25" s="31">
        <v>21312.900000000001</v>
      </c>
      <c r="F25" s="25">
        <f t="shared" si="5"/>
        <v>63311.849999999999</v>
      </c>
      <c r="G25" s="26" t="s">
        <v>22</v>
      </c>
      <c r="H25" s="27">
        <v>1</v>
      </c>
      <c r="I25" s="28">
        <v>3</v>
      </c>
      <c r="J25" s="32">
        <f t="shared" si="6"/>
        <v>21103.950000000001</v>
      </c>
      <c r="K25" s="29">
        <f t="shared" si="7"/>
        <v>208.95000000000073</v>
      </c>
      <c r="L25" s="29">
        <f t="shared" si="8"/>
        <v>0.99009900990099353</v>
      </c>
      <c r="M25" s="25">
        <f t="shared" si="9"/>
        <v>21103.950000000001</v>
      </c>
    </row>
    <row r="26" ht="21.75" customHeight="1">
      <c r="A26" s="22"/>
      <c r="B26" s="36" t="s">
        <v>40</v>
      </c>
      <c r="C26" s="31">
        <v>15120</v>
      </c>
      <c r="D26" s="31">
        <v>15271.200000000001</v>
      </c>
      <c r="E26" s="31">
        <v>15422.4</v>
      </c>
      <c r="F26" s="25">
        <f t="shared" si="5"/>
        <v>45813.599999999999</v>
      </c>
      <c r="G26" s="26" t="s">
        <v>22</v>
      </c>
      <c r="H26" s="27">
        <v>2</v>
      </c>
      <c r="I26" s="28">
        <v>3</v>
      </c>
      <c r="J26" s="32">
        <f t="shared" si="6"/>
        <v>15271.199999999999</v>
      </c>
      <c r="K26" s="29">
        <f t="shared" si="7"/>
        <v>151.19999999999982</v>
      </c>
      <c r="L26" s="29">
        <f t="shared" si="8"/>
        <v>0.99009900990098887</v>
      </c>
      <c r="M26" s="25">
        <f t="shared" si="9"/>
        <v>30542.399999999998</v>
      </c>
    </row>
    <row r="27" ht="21.75" customHeight="1">
      <c r="A27" s="22"/>
      <c r="B27" s="36" t="s">
        <v>41</v>
      </c>
      <c r="C27" s="31">
        <v>157.5</v>
      </c>
      <c r="D27" s="31">
        <v>159.06999999999999</v>
      </c>
      <c r="E27" s="31">
        <v>160.65000000000001</v>
      </c>
      <c r="F27" s="25">
        <f t="shared" si="5"/>
        <v>477.22000000000003</v>
      </c>
      <c r="G27" s="26" t="s">
        <v>22</v>
      </c>
      <c r="H27" s="27">
        <v>16</v>
      </c>
      <c r="I27" s="28">
        <v>3</v>
      </c>
      <c r="J27" s="32">
        <f t="shared" si="6"/>
        <v>159.07333333333335</v>
      </c>
      <c r="K27" s="29">
        <f t="shared" si="7"/>
        <v>1.5750026455004265</v>
      </c>
      <c r="L27" s="29">
        <f t="shared" si="8"/>
        <v>0.990111046582557</v>
      </c>
      <c r="M27" s="25">
        <f t="shared" si="9"/>
        <v>2545.1733333333336</v>
      </c>
    </row>
    <row r="28" ht="21.75" customHeight="1">
      <c r="A28" s="22"/>
      <c r="B28" s="36" t="s">
        <v>42</v>
      </c>
      <c r="C28" s="31">
        <v>118.75</v>
      </c>
      <c r="D28" s="31">
        <v>119.93000000000001</v>
      </c>
      <c r="E28" s="31">
        <v>121.12</v>
      </c>
      <c r="F28" s="25">
        <f t="shared" si="5"/>
        <v>359.80000000000001</v>
      </c>
      <c r="G28" s="26" t="s">
        <v>33</v>
      </c>
      <c r="H28" s="27">
        <v>50</v>
      </c>
      <c r="I28" s="28">
        <v>3</v>
      </c>
      <c r="J28" s="25">
        <f t="shared" si="6"/>
        <v>119.93333333333334</v>
      </c>
      <c r="K28" s="29">
        <f t="shared" si="7"/>
        <v>1.1850035161691879</v>
      </c>
      <c r="L28" s="29">
        <f t="shared" si="8"/>
        <v>0.98805184783423117</v>
      </c>
      <c r="M28" s="25">
        <f t="shared" si="9"/>
        <v>5996.666666666667</v>
      </c>
    </row>
    <row r="29" ht="24" customHeight="1">
      <c r="A29" s="22"/>
      <c r="B29" s="36" t="s">
        <v>43</v>
      </c>
      <c r="C29" s="31">
        <v>42.729999999999997</v>
      </c>
      <c r="D29" s="31">
        <v>43.149999999999999</v>
      </c>
      <c r="E29" s="31">
        <v>43.579999999999998</v>
      </c>
      <c r="F29" s="25">
        <f t="shared" si="5"/>
        <v>129.45999999999998</v>
      </c>
      <c r="G29" s="26" t="s">
        <v>33</v>
      </c>
      <c r="H29" s="27">
        <v>100</v>
      </c>
      <c r="I29" s="28">
        <v>3</v>
      </c>
      <c r="J29" s="25">
        <f t="shared" si="6"/>
        <v>43.153333333333329</v>
      </c>
      <c r="K29" s="29">
        <f t="shared" si="7"/>
        <v>0.42500980380849324</v>
      </c>
      <c r="L29" s="29">
        <f t="shared" si="8"/>
        <v>0.9848829070179822</v>
      </c>
      <c r="M29" s="25">
        <f t="shared" si="9"/>
        <v>4315.333333333333</v>
      </c>
    </row>
    <row r="30" ht="24" customHeight="1">
      <c r="A30" s="22"/>
      <c r="B30" s="36" t="s">
        <v>44</v>
      </c>
      <c r="C30" s="31">
        <v>42.729999999999997</v>
      </c>
      <c r="D30" s="31">
        <v>43.149999999999999</v>
      </c>
      <c r="E30" s="31">
        <v>43.579999999999998</v>
      </c>
      <c r="F30" s="25">
        <f t="shared" si="5"/>
        <v>129.45999999999998</v>
      </c>
      <c r="G30" s="26" t="s">
        <v>33</v>
      </c>
      <c r="H30" s="27">
        <v>380</v>
      </c>
      <c r="I30" s="28">
        <v>3</v>
      </c>
      <c r="J30" s="25">
        <f t="shared" si="6"/>
        <v>43.153333333333329</v>
      </c>
      <c r="K30" s="29">
        <f t="shared" si="7"/>
        <v>0.42500980380849324</v>
      </c>
      <c r="L30" s="29">
        <f t="shared" si="8"/>
        <v>0.9848829070179822</v>
      </c>
      <c r="M30" s="25">
        <f t="shared" si="9"/>
        <v>16398.266666666666</v>
      </c>
    </row>
    <row r="31" ht="27.75" customHeight="1">
      <c r="A31" s="22"/>
      <c r="B31" s="36" t="s">
        <v>45</v>
      </c>
      <c r="C31" s="37">
        <v>286200</v>
      </c>
      <c r="D31" s="37">
        <v>273466</v>
      </c>
      <c r="E31" s="37">
        <v>258332</v>
      </c>
      <c r="F31" s="25">
        <f t="shared" si="5"/>
        <v>817998</v>
      </c>
      <c r="G31" s="26" t="s">
        <v>20</v>
      </c>
      <c r="H31" s="27">
        <v>1</v>
      </c>
      <c r="I31" s="28">
        <v>3</v>
      </c>
      <c r="J31" s="25">
        <f t="shared" si="6"/>
        <v>272666</v>
      </c>
      <c r="K31" s="29">
        <f t="shared" si="7"/>
        <v>13951.213423928401</v>
      </c>
      <c r="L31" s="29">
        <f t="shared" si="8"/>
        <v>5.1165944503269198</v>
      </c>
      <c r="M31" s="25">
        <f t="shared" si="9"/>
        <v>272666</v>
      </c>
    </row>
    <row r="32" ht="21.75" customHeight="1">
      <c r="A32" s="38"/>
      <c r="B32" s="38"/>
      <c r="C32" s="38"/>
      <c r="D32" s="38"/>
      <c r="E32" s="39"/>
      <c r="F32" s="40"/>
      <c r="G32" s="40"/>
      <c r="H32" s="40"/>
      <c r="I32" s="40"/>
      <c r="J32" s="40"/>
      <c r="K32" s="40"/>
      <c r="L32" s="40"/>
      <c r="M32" s="41">
        <f>SUM(M8:M8)</f>
        <v>959495.14666666661</v>
      </c>
    </row>
    <row r="33" s="0" customFormat="1" ht="14.4" customHeight="1">
      <c r="A33" s="42" t="s">
        <v>46</v>
      </c>
      <c r="B33" s="42"/>
      <c r="C33" s="42"/>
      <c r="D33" s="42"/>
      <c r="E33" s="42"/>
      <c r="F33" s="43"/>
      <c r="G33" s="43"/>
      <c r="H33" s="43"/>
      <c r="I33" s="43"/>
      <c r="J33" s="43"/>
      <c r="K33" s="43"/>
      <c r="L33" s="43"/>
      <c r="M33" s="43"/>
    </row>
    <row r="34">
      <c r="A34" s="44"/>
      <c r="B34" s="44"/>
      <c r="C34" s="44"/>
      <c r="D34" s="44"/>
      <c r="E34" s="44"/>
      <c r="F34" s="44"/>
      <c r="G34" s="44"/>
      <c r="H34" s="45"/>
      <c r="I34" s="45"/>
      <c r="J34" s="45"/>
      <c r="K34" s="45"/>
      <c r="L34" s="45"/>
      <c r="M34" s="46"/>
    </row>
    <row r="35" s="47" customFormat="1" ht="13.800000000000001">
      <c r="A35" s="48" t="s">
        <v>47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="47" customFormat="1" ht="13.800000000000001">
      <c r="A36" s="49" t="s">
        <v>48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</row>
    <row r="37" s="47" customFormat="1" ht="13.800000000000001">
      <c r="A37" s="49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="47" customFormat="1" ht="13.800000000000001">
      <c r="A38" s="50"/>
      <c r="B38" s="50"/>
      <c r="C38" s="50"/>
      <c r="D38" s="50"/>
      <c r="E38" s="51"/>
      <c r="F38" s="51"/>
      <c r="G38" s="51"/>
      <c r="H38" s="51"/>
      <c r="I38" s="51"/>
      <c r="J38" s="51"/>
    </row>
    <row r="39" s="50" customFormat="1" ht="15.6">
      <c r="C39" s="52"/>
      <c r="D39" s="53" t="s">
        <v>50</v>
      </c>
      <c r="E39" s="53"/>
      <c r="F39" s="53"/>
    </row>
    <row r="40" s="50" customFormat="1" ht="15.6">
      <c r="C40" s="54"/>
      <c r="D40" s="55" t="s">
        <v>51</v>
      </c>
      <c r="E40" s="55"/>
      <c r="F40" s="55"/>
    </row>
    <row r="41" s="50" customFormat="1" ht="15.6">
      <c r="C41" s="56"/>
      <c r="D41" s="57" t="s">
        <v>52</v>
      </c>
      <c r="E41" s="57"/>
      <c r="F41" s="57"/>
    </row>
    <row r="42" s="50" customFormat="1" ht="15.6">
      <c r="C42" s="56"/>
      <c r="D42" s="57" t="s">
        <v>53</v>
      </c>
      <c r="E42" s="57"/>
      <c r="F42" s="57"/>
      <c r="G42" s="56"/>
    </row>
    <row r="43" s="58" customFormat="1" ht="29.25" customHeight="1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</row>
    <row r="44" s="58" customFormat="1" ht="1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</row>
    <row r="45" s="61" customFormat="1" ht="13.800000000000001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3"/>
      <c r="M45" s="63"/>
    </row>
    <row r="46" s="61" customFormat="1" ht="15" customHeight="1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2"/>
      <c r="L46" s="63"/>
      <c r="M46" s="63"/>
    </row>
    <row r="47" s="61" customFormat="1" ht="13.800000000000001">
      <c r="A47" s="65"/>
      <c r="I47" s="63"/>
      <c r="J47" s="63"/>
      <c r="K47" s="63"/>
      <c r="L47" s="63"/>
      <c r="M47" s="63"/>
    </row>
    <row r="48" s="61" customFormat="1" ht="25.5" customHeight="1">
      <c r="A48" s="66"/>
      <c r="B48" s="66"/>
      <c r="C48" s="66"/>
      <c r="D48" s="66"/>
      <c r="E48" s="66"/>
      <c r="F48" s="67"/>
      <c r="G48" s="67"/>
      <c r="H48" s="68"/>
      <c r="I48" s="68"/>
      <c r="J48" s="68"/>
      <c r="K48" s="63"/>
      <c r="L48" s="63"/>
      <c r="M48" s="63"/>
    </row>
    <row r="49" s="61" customFormat="1" ht="13.800000000000001">
      <c r="A49" s="69"/>
      <c r="B49" s="69"/>
      <c r="C49" s="69"/>
      <c r="D49" s="69"/>
      <c r="E49" s="69"/>
      <c r="F49" s="70"/>
      <c r="G49" s="70"/>
      <c r="I49" s="63"/>
      <c r="J49" s="63"/>
      <c r="K49" s="63"/>
      <c r="L49" s="63"/>
      <c r="M49" s="63"/>
    </row>
  </sheetData>
  <mergeCells count="29">
    <mergeCell ref="A1:M1"/>
    <mergeCell ref="A2:B2"/>
    <mergeCell ref="C2:M2"/>
    <mergeCell ref="A3:B3"/>
    <mergeCell ref="C3:M3"/>
    <mergeCell ref="A4:M4"/>
    <mergeCell ref="A5:M5"/>
    <mergeCell ref="A6:A7"/>
    <mergeCell ref="B6:B7"/>
    <mergeCell ref="C6:F6"/>
    <mergeCell ref="G6:G7"/>
    <mergeCell ref="H6:H7"/>
    <mergeCell ref="I6:I7"/>
    <mergeCell ref="J6:L6"/>
    <mergeCell ref="A33:M33"/>
    <mergeCell ref="A34:G34"/>
    <mergeCell ref="A35:K35"/>
    <mergeCell ref="A36:K36"/>
    <mergeCell ref="A37:K37"/>
    <mergeCell ref="D39:F39"/>
    <mergeCell ref="D40:F40"/>
    <mergeCell ref="D41:F41"/>
    <mergeCell ref="D42:F42"/>
    <mergeCell ref="A43:M43"/>
    <mergeCell ref="A44:M44"/>
    <mergeCell ref="A46:J46"/>
    <mergeCell ref="A48:C48"/>
    <mergeCell ref="H48:J48"/>
    <mergeCell ref="A49:D49"/>
  </mergeCells>
  <printOptions headings="0" gridLines="0"/>
  <pageMargins left="0.51181102362204722" right="0.70866141732283472" top="0.74803149606299213" bottom="0.74803149606299213" header="0.31496062992125984" footer="0.31496062992125984"/>
  <pageSetup paperSize="9" scale="53" fitToWidth="1" fitToHeight="0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SPecialiST RePack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Татьяна Сергеевна</dc:creator>
  <cp:lastModifiedBy>Pronina.AV</cp:lastModifiedBy>
  <cp:revision>8</cp:revision>
  <dcterms:created xsi:type="dcterms:W3CDTF">2014-05-12T05:59:46Z</dcterms:created>
  <dcterms:modified xsi:type="dcterms:W3CDTF">2026-05-21T06:07:07Z</dcterms:modified>
</cp:coreProperties>
</file>