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3256" windowHeight="13176"/>
  </bookViews>
  <sheets>
    <sheet name="Лист1" sheetId="1" r:id="rId1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C15" i="1"/>
  <c r="AC16" i="1"/>
  <c r="AC17" i="1"/>
  <c r="AC18" i="1"/>
  <c r="AC19" i="1"/>
  <c r="AC20" i="1"/>
  <c r="AB17" i="1"/>
  <c r="AB18" i="1"/>
  <c r="Z18" i="1"/>
  <c r="AA18" i="1"/>
  <c r="AA13" i="1"/>
  <c r="AA14" i="1"/>
  <c r="AA15" i="1"/>
  <c r="AA16" i="1"/>
  <c r="AA17" i="1"/>
  <c r="AA19" i="1"/>
  <c r="AA12" i="1"/>
  <c r="AC13" i="1"/>
  <c r="AC14" i="1"/>
  <c r="AB14" i="1"/>
  <c r="AB15" i="1"/>
  <c r="AB16" i="1"/>
  <c r="AB19" i="1"/>
  <c r="AB13" i="1"/>
  <c r="AB12" i="1"/>
  <c r="Z16" i="1"/>
  <c r="Z17" i="1"/>
  <c r="Z19" i="1"/>
  <c r="Z15" i="1"/>
  <c r="Z13" i="1"/>
  <c r="Z14" i="1"/>
  <c r="Z12" i="1"/>
</calcChain>
</file>

<file path=xl/sharedStrings.xml><?xml version="1.0" encoding="utf-8"?>
<sst xmlns="http://schemas.openxmlformats.org/spreadsheetml/2006/main" count="222" uniqueCount="78">
  <si>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</si>
  <si>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</si>
  <si>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</si>
  <si>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</si>
  <si>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</si>
  <si>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</si>
  <si>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</si>
  <si>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</si>
  <si>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</si>
  <si>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</si>
  <si>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</si>
  <si>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</si>
  <si>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</si>
  <si>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</si>
  <si>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</si>
  <si>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</si>
  <si>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</si>
  <si>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</si>
  <si>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</si>
  <si>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</si>
  <si>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</si>
  <si>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</si>
  <si>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</si>
  <si>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</si>
  <si>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</si>
  <si>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</si>
  <si>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</si>
  <si>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</si>
  <si>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</si>
  <si>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</si>
  <si>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</si>
  <si>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</si>
  <si>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</si>
  <si>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</si>
  <si>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</si>
  <si>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</si>
  <si>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</si>
  <si>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</si>
  <si>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</si>
  <si>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</si>
  <si>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</si>
  <si>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</si>
  <si>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</si>
  <si>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</si>
  <si>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</si>
  <si>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</si>
  <si>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</si>
  <si>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</si>
  <si>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</si>
  <si>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</si>
  <si>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Йогурт питьевой сладкий</t>
  </si>
  <si>
    <t>кг</t>
  </si>
  <si>
    <t>2</t>
  </si>
  <si>
    <t>Снежок</t>
  </si>
  <si>
    <t>3</t>
  </si>
  <si>
    <t xml:space="preserve">Сметана </t>
  </si>
  <si>
    <t>4</t>
  </si>
  <si>
    <t>Творог фасованный</t>
  </si>
  <si>
    <t>5</t>
  </si>
  <si>
    <t>Масло сливочное</t>
  </si>
  <si>
    <t>6</t>
  </si>
  <si>
    <t xml:space="preserve">Сыр полутвёрдый сычужный </t>
  </si>
  <si>
    <t>7</t>
  </si>
  <si>
    <t>Молоко ультрапастеризованное (длительного срока хранения)</t>
  </si>
  <si>
    <t>л (дм³)</t>
  </si>
  <si>
    <t>8</t>
  </si>
  <si>
    <t>Молоко сгущённое с сахаром цельное</t>
  </si>
  <si>
    <t>Дата подготовки обоснования НМЦК:18.05.2026</t>
  </si>
  <si>
    <t>на поставку молочной продукции для нужд МАДОУ ДС №3"ЛАСТОЧКА"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</si>
  <si>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</si>
  <si>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</si>
  <si>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</si>
  <si>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</si>
  <si>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</si>
  <si>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Поставщик1</t>
  </si>
  <si>
    <t>Поставщик2</t>
  </si>
  <si>
    <t>Поставщик3</t>
  </si>
  <si>
    <t>Цена(руб.)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</si>
</sst>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295275</xdr:rowOff>
    </xdr:from>
    <xdr:to>
      <xdr:col>28</xdr:col>
      <xdr:colOff>1600835</xdr:colOff>
      <xdr:row>10</xdr:row>
      <xdr:rowOff>442595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450532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200026</xdr:colOff>
      <xdr:row>9</xdr:row>
      <xdr:rowOff>333374</xdr:rowOff>
    </xdr:from>
    <xdr:to>
      <xdr:col>26</xdr:col>
      <xdr:colOff>1381126</xdr:colOff>
      <xdr:row>10</xdr:row>
      <xdr:rowOff>408939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01351" y="4543424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4"/>
  <sheetViews>
    <sheetView tabSelected="1" topLeftCell="C13" zoomScaleNormal="100" zoomScaleSheetLayoutView="100" workbookViewId="0">
      <selection activeCell="E18" sqref="E18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17" style="3" customWidth="1"/>
    <col min="5" max="5" width="8.88671875" style="3" customWidth="1"/>
    <col min="6" max="8" width="22" style="13" customWidth="1"/>
    <col min="9" max="25" width="22" style="13" hidden="1" customWidth="1"/>
    <col min="26" max="26" width="20.5546875" style="13" customWidth="1"/>
    <col min="27" max="27" width="23" style="13" customWidth="1"/>
    <col min="28" max="28" width="15.109375" style="13" customWidth="1"/>
    <col min="29" max="29" width="27.6640625" style="3" customWidth="1"/>
    <col min="30" max="30" width="18.44140625" style="3" customWidth="1"/>
    <col min="31" max="1024" width="9.109375" style="3" customWidth="1"/>
    <col min="1025" max="16384" width="9" style="3"/>
  </cols>
  <sheetData>
    <row r="1" spans="1:31" ht="15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3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4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31" ht="15" customHeight="1" x14ac:dyDescent="0.3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3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3">
      <c r="A6" s="25" t="s">
        <v>2</v>
      </c>
      <c r="B6" s="25"/>
      <c r="C6" s="45" t="s">
        <v>71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</row>
    <row r="7" spans="1:31" ht="42" customHeight="1" x14ac:dyDescent="0.3">
      <c r="A7" s="25" t="s">
        <v>69</v>
      </c>
      <c r="B7" s="25"/>
      <c r="C7" s="45" t="s">
        <v>70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31" ht="43.5" customHeight="1" x14ac:dyDescent="0.3">
      <c r="A8" s="40" t="s">
        <v>68</v>
      </c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3"/>
    </row>
    <row r="9" spans="1:31" ht="125.25" customHeight="1" x14ac:dyDescent="0.3">
      <c r="A9" s="46" t="s">
        <v>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31" ht="30" customHeight="1" x14ac:dyDescent="0.3">
      <c r="A10" s="25" t="s">
        <v>4</v>
      </c>
      <c r="B10" s="25" t="s">
        <v>5</v>
      </c>
      <c r="C10" s="25"/>
      <c r="D10" s="25" t="s">
        <v>6</v>
      </c>
      <c r="E10" s="47" t="s">
        <v>7</v>
      </c>
      <c r="F10" s="6" t="s">
        <v>74</v>
      </c>
      <c r="G10" s="6" t="s">
        <v>75</v>
      </c>
      <c r="H10" s="6" t="s">
        <v>76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47" t="s">
        <v>72</v>
      </c>
      <c r="AC10" s="8" t="s">
        <v>27</v>
      </c>
    </row>
    <row r="11" spans="1:31" ht="45" customHeight="1" x14ac:dyDescent="0.3">
      <c r="A11" s="25"/>
      <c r="B11" s="25"/>
      <c r="C11" s="25"/>
      <c r="D11" s="25"/>
      <c r="E11" s="47"/>
      <c r="F11" s="6" t="s">
        <v>77</v>
      </c>
      <c r="G11" s="6" t="s">
        <v>77</v>
      </c>
      <c r="H11" s="6" t="s">
        <v>77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47"/>
      <c r="AC11" s="10"/>
    </row>
    <row r="12" spans="1:31" ht="52.5" customHeight="1" x14ac:dyDescent="0.3">
      <c r="A12" s="11" t="s">
        <v>49</v>
      </c>
      <c r="B12" s="25" t="s">
        <v>50</v>
      </c>
      <c r="C12" s="25"/>
      <c r="D12" s="11" t="s">
        <v>51</v>
      </c>
      <c r="E12" s="12">
        <v>400</v>
      </c>
      <c r="F12" s="6">
        <v>162.80000000000001</v>
      </c>
      <c r="G12" s="6">
        <v>155.4</v>
      </c>
      <c r="H12" s="6">
        <v>125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24">
        <f>STDEV(F12:H12)</f>
        <v>20.032307239390175</v>
      </c>
      <c r="AA12" s="6">
        <f>ROUND(((SQRT(_xlfn.VAR.S(F12:H12)))/AVERAGE(F12:H12))*100,2)</f>
        <v>13.56</v>
      </c>
      <c r="AB12" s="6">
        <f>ROUND(AVERAGE(F12:H12),2)</f>
        <v>147.72999999999999</v>
      </c>
      <c r="AC12" s="6">
        <f>AB12*E12</f>
        <v>59091.999999999993</v>
      </c>
      <c r="AD12" s="13"/>
      <c r="AE12" s="13"/>
    </row>
    <row r="13" spans="1:31" ht="52.5" customHeight="1" x14ac:dyDescent="0.3">
      <c r="A13" s="11" t="s">
        <v>52</v>
      </c>
      <c r="B13" s="25" t="s">
        <v>53</v>
      </c>
      <c r="C13" s="25"/>
      <c r="D13" s="11" t="s">
        <v>51</v>
      </c>
      <c r="E13" s="12">
        <v>400</v>
      </c>
      <c r="F13" s="6">
        <v>161.69999999999999</v>
      </c>
      <c r="G13" s="6">
        <v>154.35</v>
      </c>
      <c r="H13" s="6">
        <v>125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24">
        <f t="shared" ref="Z13:Z14" si="0">STDEV(F13:H13)</f>
        <v>19.417925567200605</v>
      </c>
      <c r="AA13" s="6">
        <f t="shared" ref="AA13:AA19" si="1">ROUND(((SQRT(_xlfn.VAR.S(F13:H13)))/AVERAGE(F13:H13))*100,2)</f>
        <v>13.21</v>
      </c>
      <c r="AB13" s="6">
        <f>ROUND(AVERAGE(F13:H13),2)</f>
        <v>147.02000000000001</v>
      </c>
      <c r="AC13" s="6">
        <f t="shared" ref="AC13:AC14" si="2">AB13*E13</f>
        <v>58808.000000000007</v>
      </c>
      <c r="AD13" s="13"/>
      <c r="AE13" s="13"/>
    </row>
    <row r="14" spans="1:31" ht="52.5" customHeight="1" x14ac:dyDescent="0.3">
      <c r="A14" s="11" t="s">
        <v>54</v>
      </c>
      <c r="B14" s="25" t="s">
        <v>55</v>
      </c>
      <c r="C14" s="25"/>
      <c r="D14" s="11" t="s">
        <v>51</v>
      </c>
      <c r="E14" s="12">
        <v>200</v>
      </c>
      <c r="F14" s="6">
        <v>421.3</v>
      </c>
      <c r="G14" s="6">
        <v>374.85</v>
      </c>
      <c r="H14" s="6">
        <v>320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24">
        <f t="shared" si="0"/>
        <v>50.708012187424202</v>
      </c>
      <c r="AA14" s="6">
        <f t="shared" si="1"/>
        <v>13.63</v>
      </c>
      <c r="AB14" s="6">
        <f t="shared" ref="AB14:AB19" si="3">ROUND(AVERAGE(F14:H14),2)</f>
        <v>372.05</v>
      </c>
      <c r="AC14" s="6">
        <f t="shared" si="2"/>
        <v>74410</v>
      </c>
      <c r="AD14" s="13"/>
      <c r="AE14" s="13"/>
    </row>
    <row r="15" spans="1:31" ht="52.5" customHeight="1" x14ac:dyDescent="0.3">
      <c r="A15" s="11" t="s">
        <v>56</v>
      </c>
      <c r="B15" s="25" t="s">
        <v>57</v>
      </c>
      <c r="C15" s="25"/>
      <c r="D15" s="11" t="s">
        <v>51</v>
      </c>
      <c r="E15" s="12">
        <v>550</v>
      </c>
      <c r="F15" s="6">
        <v>553.29999999999995</v>
      </c>
      <c r="G15" s="6">
        <v>528.15</v>
      </c>
      <c r="H15" s="6">
        <v>410</v>
      </c>
      <c r="I15" s="6" t="s">
        <v>29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24">
        <f>STDEV(F15:H15)</f>
        <v>76.514524764910419</v>
      </c>
      <c r="AA15" s="6">
        <f t="shared" si="1"/>
        <v>15.39</v>
      </c>
      <c r="AB15" s="6">
        <f t="shared" si="3"/>
        <v>497.15</v>
      </c>
      <c r="AC15" s="6">
        <f>AB15*E15</f>
        <v>273432.5</v>
      </c>
      <c r="AD15" s="13"/>
      <c r="AE15" s="13"/>
    </row>
    <row r="16" spans="1:31" ht="52.5" customHeight="1" x14ac:dyDescent="0.3">
      <c r="A16" s="11" t="s">
        <v>58</v>
      </c>
      <c r="B16" s="25" t="s">
        <v>59</v>
      </c>
      <c r="C16" s="25"/>
      <c r="D16" s="11" t="s">
        <v>51</v>
      </c>
      <c r="E16" s="12">
        <v>300</v>
      </c>
      <c r="F16" s="6">
        <v>1551</v>
      </c>
      <c r="G16" s="6">
        <v>1480.5</v>
      </c>
      <c r="H16" s="6">
        <v>1060</v>
      </c>
      <c r="I16" s="6" t="s">
        <v>29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24">
        <f>STDEV(F16:H16)</f>
        <v>265.47802796716246</v>
      </c>
      <c r="AA16" s="6">
        <f t="shared" si="1"/>
        <v>19.47</v>
      </c>
      <c r="AB16" s="6">
        <f t="shared" si="3"/>
        <v>1363.83</v>
      </c>
      <c r="AC16" s="6">
        <f>AB16*E16</f>
        <v>409149</v>
      </c>
      <c r="AD16" s="13"/>
      <c r="AE16" s="13"/>
    </row>
    <row r="17" spans="1:31" ht="52.5" customHeight="1" x14ac:dyDescent="0.3">
      <c r="A17" s="11" t="s">
        <v>60</v>
      </c>
      <c r="B17" s="25" t="s">
        <v>61</v>
      </c>
      <c r="C17" s="25"/>
      <c r="D17" s="11" t="s">
        <v>51</v>
      </c>
      <c r="E17" s="12">
        <v>110</v>
      </c>
      <c r="F17" s="6">
        <v>1078</v>
      </c>
      <c r="G17" s="6">
        <v>1029</v>
      </c>
      <c r="H17" s="6">
        <v>935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24">
        <f t="shared" ref="Z17" si="4">STDEV(F17:H17)</f>
        <v>72.670489196096653</v>
      </c>
      <c r="AA17" s="6">
        <f t="shared" si="1"/>
        <v>7.17</v>
      </c>
      <c r="AB17" s="6">
        <f>ROUND(AVERAGE(F17:H17),2)</f>
        <v>1014</v>
      </c>
      <c r="AC17" s="6">
        <f>AB17*E17</f>
        <v>111540</v>
      </c>
      <c r="AD17" s="13"/>
      <c r="AE17" s="13"/>
    </row>
    <row r="18" spans="1:31" ht="52.5" customHeight="1" x14ac:dyDescent="0.3">
      <c r="A18" s="11" t="s">
        <v>62</v>
      </c>
      <c r="B18" s="25" t="s">
        <v>63</v>
      </c>
      <c r="C18" s="25"/>
      <c r="D18" s="11" t="s">
        <v>64</v>
      </c>
      <c r="E18" s="12">
        <v>4000</v>
      </c>
      <c r="F18" s="6">
        <v>154</v>
      </c>
      <c r="G18" s="6">
        <v>147</v>
      </c>
      <c r="H18" s="6">
        <v>138</v>
      </c>
      <c r="I18" s="6" t="s">
        <v>29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24">
        <f>STDEV(F18:H18)</f>
        <v>8.0208062770106423</v>
      </c>
      <c r="AA18" s="6">
        <f>ROUND(((SQRT(_xlfn.VAR.S(F18:H18)))/AVERAGE(F18:H18))*100,2)</f>
        <v>5.48</v>
      </c>
      <c r="AB18" s="6">
        <f>ROUND(AVERAGE(F18:H18),2)</f>
        <v>146.33000000000001</v>
      </c>
      <c r="AC18" s="6">
        <f>AB18*E18</f>
        <v>585320</v>
      </c>
      <c r="AD18" s="13"/>
      <c r="AE18" s="13"/>
    </row>
    <row r="19" spans="1:31" ht="52.5" customHeight="1" x14ac:dyDescent="0.3">
      <c r="A19" s="11" t="s">
        <v>65</v>
      </c>
      <c r="B19" s="25" t="s">
        <v>66</v>
      </c>
      <c r="C19" s="25"/>
      <c r="D19" s="11" t="s">
        <v>51</v>
      </c>
      <c r="E19" s="12">
        <v>95</v>
      </c>
      <c r="F19" s="6">
        <v>434.5</v>
      </c>
      <c r="G19" s="6">
        <v>414.75</v>
      </c>
      <c r="H19" s="6">
        <v>340</v>
      </c>
      <c r="I19" s="6" t="s">
        <v>29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24">
        <f>STDEV(F19:H19)</f>
        <v>49.846221856158195</v>
      </c>
      <c r="AA19" s="6">
        <f t="shared" si="1"/>
        <v>12.57</v>
      </c>
      <c r="AB19" s="6">
        <f t="shared" si="3"/>
        <v>396.42</v>
      </c>
      <c r="AC19" s="6">
        <f>AB19*E19</f>
        <v>37659.9</v>
      </c>
      <c r="AD19" s="13"/>
      <c r="AE19" s="13"/>
    </row>
    <row r="20" spans="1:3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B20" s="6"/>
      <c r="AC20" s="6">
        <f>SUM(AC12:AC19)</f>
        <v>1609411.4</v>
      </c>
    </row>
    <row r="21" spans="1:31" x14ac:dyDescent="0.3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1"/>
    </row>
    <row r="22" spans="1:3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4" spans="1:31" x14ac:dyDescent="0.3">
      <c r="A24" s="32" t="s">
        <v>67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3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3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31" ht="15" thickBot="1" x14ac:dyDescent="0.3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31" ht="15" thickBot="1" x14ac:dyDescent="0.35">
      <c r="A28" s="34" t="s">
        <v>46</v>
      </c>
      <c r="B28" s="35"/>
      <c r="C28" s="35"/>
      <c r="D28" s="1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1" x14ac:dyDescent="0.3">
      <c r="A29" s="36"/>
      <c r="B29" s="37"/>
      <c r="C29" s="37"/>
      <c r="D29" s="15"/>
      <c r="E29" s="1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31" ht="15" thickBot="1" x14ac:dyDescent="0.35">
      <c r="A30" s="38" t="s">
        <v>47</v>
      </c>
      <c r="B30" s="39"/>
      <c r="C30" s="39"/>
      <c r="D30" s="17"/>
      <c r="E30" s="1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31" x14ac:dyDescent="0.3">
      <c r="A31" s="36" t="s">
        <v>73</v>
      </c>
      <c r="B31" s="37"/>
      <c r="C31" s="37"/>
      <c r="D31" s="18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1" ht="16.2" thickBot="1" x14ac:dyDescent="0.35">
      <c r="A32" s="26" t="s">
        <v>48</v>
      </c>
      <c r="B32" s="27"/>
      <c r="C32" s="27"/>
      <c r="D32" s="19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3"/>
      <c r="AA32" s="3"/>
      <c r="AB32" s="3"/>
    </row>
    <row r="33" spans="1:28" ht="15.6" x14ac:dyDescent="0.3">
      <c r="A33" s="22"/>
      <c r="B33" s="22"/>
      <c r="C33" s="22"/>
      <c r="D33" s="22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3"/>
      <c r="AA33" s="3"/>
      <c r="AB33" s="3"/>
    </row>
    <row r="34" spans="1:28" ht="15.6" x14ac:dyDescent="0.3">
      <c r="A34" s="23" t="s">
        <v>0</v>
      </c>
    </row>
  </sheetData>
  <mergeCells count="31">
    <mergeCell ref="B12:C12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  <mergeCell ref="A32:C32"/>
    <mergeCell ref="A20:Z20"/>
    <mergeCell ref="A21:AC21"/>
    <mergeCell ref="A24:AC24"/>
    <mergeCell ref="A25:AC25"/>
    <mergeCell ref="A26:AC26"/>
    <mergeCell ref="A28:C28"/>
    <mergeCell ref="A29:C29"/>
    <mergeCell ref="A30:C30"/>
    <mergeCell ref="A31:C31"/>
    <mergeCell ref="A22:AC22"/>
    <mergeCell ref="B18:C18"/>
    <mergeCell ref="B19:C19"/>
    <mergeCell ref="B13:C13"/>
    <mergeCell ref="B14:C14"/>
    <mergeCell ref="B15:C15"/>
    <mergeCell ref="B16:C16"/>
    <mergeCell ref="B17:C17"/>
  </mergeCells>
  <pageMargins left="0.39370078740157483" right="0.39370078740157483" top="0.39370078740157483" bottom="0.3937007874015748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