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able 1" sheetId="1" state="visible" r:id="rId1"/>
  </sheets>
  <calcPr calcOnSave="0" concurrentCalc="0"/>
</workbook>
</file>

<file path=xl/sharedStrings.xml><?xml version="1.0" encoding="utf-8"?>
<sst xmlns="http://schemas.openxmlformats.org/spreadsheetml/2006/main" count="36" uniqueCount="36">
  <si>
    <t xml:space="preserve">МАУ МП МЦ "ШКОЛА ЯМОЛОД. НОЯБРЬСК" </t>
  </si>
  <si>
    <t xml:space="preserve">Обоснование начальной (максимальной) цены Договора на оказание услуг по уборке внутренних помещений и по очистке прилегающей территории объектов </t>
  </si>
  <si>
    <t xml:space="preserve">Используемый метод определения НМЦД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</si>
  <si>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
В соответсвии с п.8.6 Положения о закупках В случае невозможности получения ценовой информации не менее чем из трех источников, заказчик вправе произвести расчет с использованием меньшего количества источников.</t>
  </si>
  <si>
    <r>
      <rPr>
        <b/>
        <sz val="6"/>
        <color rgb="FF212121"/>
        <rFont val="Arial"/>
      </rPr>
      <t>№</t>
    </r>
  </si>
  <si>
    <r>
      <rPr>
        <b/>
        <sz val="6"/>
        <color rgb="FF212121"/>
        <rFont val="Arial"/>
      </rPr>
      <t xml:space="preserve">Наименование объекта</t>
    </r>
  </si>
  <si>
    <t xml:space="preserve">Площадь ежедневно й уборки (м²)</t>
  </si>
  <si>
    <r>
      <rPr>
        <b/>
        <sz val="6"/>
        <color rgb="FF212121"/>
        <rFont val="Arial"/>
      </rPr>
      <t xml:space="preserve">Стоимость уборки в день (₽)</t>
    </r>
  </si>
  <si>
    <r>
      <rPr>
        <b/>
        <sz val="6"/>
        <color rgb="FF212121"/>
        <rFont val="Arial"/>
      </rPr>
      <t xml:space="preserve">Трафик коэф</t>
    </r>
  </si>
  <si>
    <r>
      <rPr>
        <b/>
        <sz val="6"/>
        <color rgb="FF212121"/>
        <rFont val="Arial"/>
      </rPr>
      <t xml:space="preserve">наценка за сложность и проходимость</t>
    </r>
  </si>
  <si>
    <t xml:space="preserve">Стоимость с 16.06.26 по 31.12.26 (200 кал.дн), руб.</t>
  </si>
  <si>
    <r>
      <rPr>
        <b/>
        <sz val="6"/>
        <color rgb="FF212121"/>
        <rFont val="Arial"/>
      </rPr>
      <t xml:space="preserve">Площадь генеральн ой уборки (м²)</t>
    </r>
  </si>
  <si>
    <t xml:space="preserve">Стоимость генерально й уборки (₽), 1 мес.</t>
  </si>
  <si>
    <t xml:space="preserve">Стоимость с 16.06.26 по 31.12.26 ,7 мес.</t>
  </si>
  <si>
    <t xml:space="preserve">Площадь прилег ающей террит ории</t>
  </si>
  <si>
    <t xml:space="preserve">Стоимость уборки прилегающ ей территории (₽)</t>
  </si>
  <si>
    <t xml:space="preserve">Стоимость с 15.06.26 по 31.12.26 (200 кал.дн), руб.</t>
  </si>
  <si>
    <t xml:space="preserve">материалы (перчатки, тряпки, мусорные мешки, половые</t>
  </si>
  <si>
    <r>
      <rPr>
        <b/>
        <sz val="6"/>
        <color rgb="FF212121"/>
        <rFont val="Arial"/>
      </rPr>
      <t xml:space="preserve">Использовани е моющих средств (₽)</t>
    </r>
  </si>
  <si>
    <t xml:space="preserve">Общая стоимость с 15.06.2026 по 31.12.2026 (₽)</t>
  </si>
  <si>
    <t xml:space="preserve">ПМК «Атмосфера»</t>
  </si>
  <si>
    <t xml:space="preserve">ПМК «Высокий полет»</t>
  </si>
  <si>
    <t xml:space="preserve">ПМК «Квартал»</t>
  </si>
  <si>
    <t xml:space="preserve">ПМК «Пространство»</t>
  </si>
  <si>
    <t xml:space="preserve">Психологический комплекс</t>
  </si>
  <si>
    <t xml:space="preserve">ПМК «Шанс»</t>
  </si>
  <si>
    <t xml:space="preserve">ПМК «Шум»</t>
  </si>
  <si>
    <t xml:space="preserve">ПМК «Юнити»</t>
  </si>
  <si>
    <t>«Миксер»</t>
  </si>
  <si>
    <t xml:space="preserve">Без наименования</t>
  </si>
  <si>
    <t>Кадет</t>
  </si>
  <si>
    <r>
      <rPr>
        <sz val="8"/>
        <color rgb="FF545454"/>
        <rFont val="Times New Roman"/>
      </rPr>
      <t>Ангар</t>
    </r>
  </si>
  <si>
    <t xml:space="preserve">Городской волонтерский центр</t>
  </si>
  <si>
    <t>Офис</t>
  </si>
  <si>
    <r>
      <rPr>
        <sz val="8"/>
        <color rgb="FF545454"/>
        <rFont val="Times New Roman"/>
      </rPr>
      <t>Допчасы</t>
    </r>
  </si>
  <si>
    <t xml:space="preserve"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устанавливается в размере 8 543 237, 50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</si>
</sst>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2">
    <font>
      <sz val="10.000000"/>
      <color indexed="64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11.000000"/>
      <color indexed="64"/>
      <name val="Calibri"/>
    </font>
    <font>
      <b/>
      <sz val="6.000000"/>
      <name val="Arial"/>
    </font>
    <font>
      <b/>
      <sz val="6.000000"/>
      <color rgb="FF212121"/>
      <name val="Arial"/>
    </font>
    <font>
      <sz val="8.000000"/>
      <color rgb="FF545454"/>
      <name val="Times New Roman"/>
    </font>
    <font>
      <sz val="8.000000"/>
      <color indexed="64"/>
      <name val="Times New Roman"/>
    </font>
    <font>
      <sz val="8.000000"/>
      <name val="Times New Roman"/>
    </font>
    <font>
      <b/>
      <sz val="6.000000"/>
      <color indexed="64"/>
      <name val="Calibri"/>
    </font>
    <font>
      <sz val="6.000000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9FBFF"/>
        <bgColor rgb="FFF9FBFF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79998168889431442"/>
        <bgColor theme="6" tint="0.79998168889431442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indexed="64"/>
      </bottom>
      <diagonal style="none"/>
    </border>
    <border>
      <left style="none"/>
      <right style="none"/>
      <top style="thin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9">
    <xf fontId="0" fillId="0" borderId="0" numFmtId="0" xfId="0" applyAlignment="1">
      <alignment horizontal="left" vertical="top"/>
    </xf>
    <xf fontId="1" fillId="0" borderId="0" numFmtId="0" xfId="0" applyFont="1"/>
    <xf fontId="2" fillId="0" borderId="1" numFmtId="0" xfId="0" applyFont="1" applyBorder="1" applyAlignment="1">
      <alignment horizontal="center" vertical="top" wrapText="1"/>
    </xf>
    <xf fontId="0" fillId="0" borderId="1" numFmtId="0" xfId="0" applyBorder="1" applyAlignment="1">
      <alignment horizontal="left" vertical="top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0" fillId="0" borderId="3" numFmtId="0" xfId="0" applyBorder="1" applyAlignment="1">
      <alignment horizontal="left" vertical="top"/>
    </xf>
    <xf fontId="4" fillId="0" borderId="0" numFmtId="0" xfId="0" applyFont="1"/>
    <xf fontId="0" fillId="0" borderId="4" numFmtId="0" xfId="0" applyBorder="1" applyAlignment="1">
      <alignment horizontal="center" vertical="center" wrapText="1"/>
    </xf>
    <xf fontId="0" fillId="0" borderId="5" numFmtId="0" xfId="0" applyBorder="1" applyAlignment="1">
      <alignment horizontal="left" vertical="center" wrapText="1"/>
    </xf>
    <xf fontId="0" fillId="0" borderId="6" numFmtId="0" xfId="0" applyBorder="1" applyAlignment="1">
      <alignment horizontal="left" vertical="center" wrapText="1"/>
    </xf>
    <xf fontId="0" fillId="0" borderId="4" numFmtId="0" xfId="0" applyBorder="1" applyAlignment="1">
      <alignment horizontal="left" vertical="center" wrapText="1"/>
    </xf>
    <xf fontId="5" fillId="3" borderId="7" numFmtId="0" xfId="0" applyFont="1" applyFill="1" applyBorder="1" applyAlignment="1">
      <alignment horizontal="center" vertical="center" wrapText="1"/>
    </xf>
    <xf fontId="5" fillId="3" borderId="8" numFmtId="0" xfId="0" applyFont="1" applyFill="1" applyBorder="1" applyAlignment="1">
      <alignment horizontal="center" vertical="center" wrapText="1"/>
    </xf>
    <xf fontId="5" fillId="3" borderId="9" numFmtId="0" xfId="0" applyFont="1" applyFill="1" applyBorder="1" applyAlignment="1">
      <alignment horizontal="center" vertical="center" wrapText="1"/>
    </xf>
    <xf fontId="5" fillId="4" borderId="8" numFmtId="0" xfId="0" applyFont="1" applyFill="1" applyBorder="1" applyAlignment="1">
      <alignment horizontal="center" vertical="center" wrapText="1"/>
    </xf>
    <xf fontId="5" fillId="4" borderId="9" numFmtId="0" xfId="0" applyFont="1" applyFill="1" applyBorder="1" applyAlignment="1">
      <alignment horizontal="center" vertical="center" wrapText="1"/>
    </xf>
    <xf fontId="5" fillId="4" borderId="7" numFmtId="0" xfId="0" applyFont="1" applyFill="1" applyBorder="1" applyAlignment="1">
      <alignment horizontal="center" vertical="center" wrapText="1"/>
    </xf>
    <xf fontId="6" fillId="4" borderId="7" numFmtId="0" xfId="0" applyFont="1" applyFill="1" applyBorder="1" applyAlignment="1">
      <alignment horizontal="center" vertical="center" wrapText="1"/>
    </xf>
    <xf fontId="6" fillId="5" borderId="7" numFmtId="0" xfId="0" applyFont="1" applyFill="1" applyBorder="1" applyAlignment="1">
      <alignment horizontal="center" vertical="center" wrapText="1"/>
    </xf>
    <xf fontId="6" fillId="5" borderId="8" numFmtId="0" xfId="0" applyFont="1" applyFill="1" applyBorder="1" applyAlignment="1">
      <alignment horizontal="center" vertical="center" wrapText="1"/>
    </xf>
    <xf fontId="6" fillId="6" borderId="8" numFmtId="0" xfId="0" applyFont="1" applyFill="1" applyBorder="1" applyAlignment="1">
      <alignment horizontal="center" vertical="center" wrapText="1"/>
    </xf>
    <xf fontId="5" fillId="6" borderId="9" numFmtId="0" xfId="0" applyFont="1" applyFill="1" applyBorder="1" applyAlignment="1">
      <alignment horizontal="center" vertical="center" wrapText="1"/>
    </xf>
    <xf fontId="6" fillId="6" borderId="7" numFmtId="0" xfId="0" applyFont="1" applyFill="1" applyBorder="1" applyAlignment="1">
      <alignment horizontal="center" vertical="center" wrapText="1"/>
    </xf>
    <xf fontId="6" fillId="3" borderId="8" numFmtId="0" xfId="0" applyFont="1" applyFill="1" applyBorder="1" applyAlignment="1">
      <alignment horizontal="center" vertical="center" wrapText="1"/>
    </xf>
    <xf fontId="7" fillId="3" borderId="7" numFmtId="1" xfId="0" applyNumberFormat="1" applyFont="1" applyFill="1" applyBorder="1" applyAlignment="1">
      <alignment horizontal="center" shrinkToFit="1" vertical="center"/>
    </xf>
    <xf fontId="7" fillId="3" borderId="8" numFmtId="0" xfId="0" applyFont="1" applyFill="1" applyBorder="1" applyAlignment="1">
      <alignment horizontal="left" indent="1" vertical="top" wrapText="1"/>
    </xf>
    <xf fontId="8" fillId="3" borderId="9" numFmtId="0" xfId="0" applyFont="1" applyFill="1" applyBorder="1" applyAlignment="1">
      <alignment horizontal="left" indent="1" vertical="top" wrapText="1"/>
    </xf>
    <xf fontId="7" fillId="3" borderId="8" numFmtId="1" xfId="0" applyNumberFormat="1" applyFont="1" applyFill="1" applyBorder="1" applyAlignment="1">
      <alignment horizontal="center" shrinkToFit="1" vertical="center"/>
    </xf>
    <xf fontId="7" fillId="3" borderId="9" numFmtId="1" xfId="0" applyNumberFormat="1" applyFont="1" applyFill="1" applyBorder="1" applyAlignment="1">
      <alignment horizontal="center" shrinkToFit="1" vertical="center"/>
    </xf>
    <xf fontId="7" fillId="3" borderId="8" numFmtId="160" xfId="0" applyNumberFormat="1" applyFont="1" applyFill="1" applyBorder="1" applyAlignment="1">
      <alignment horizontal="center" shrinkToFit="1" vertical="center"/>
    </xf>
    <xf fontId="7" fillId="3" borderId="9" numFmtId="160" xfId="0" applyNumberFormat="1" applyFont="1" applyFill="1" applyBorder="1" applyAlignment="1">
      <alignment horizontal="center" shrinkToFit="1" vertical="center"/>
    </xf>
    <xf fontId="7" fillId="3" borderId="7" numFmtId="3" xfId="0" applyNumberFormat="1" applyFont="1" applyFill="1" applyBorder="1" applyAlignment="1">
      <alignment horizontal="center" shrinkToFit="1" vertical="center"/>
    </xf>
    <xf fontId="7" fillId="3" borderId="7" numFmtId="4" xfId="0" applyNumberFormat="1" applyFont="1" applyFill="1" applyBorder="1" applyAlignment="1">
      <alignment horizontal="center" shrinkToFit="1" vertical="center"/>
    </xf>
    <xf fontId="7" fillId="3" borderId="8" numFmtId="4" xfId="0" applyNumberFormat="1" applyFont="1" applyFill="1" applyBorder="1" applyAlignment="1">
      <alignment horizontal="center" shrinkToFit="1" vertical="center"/>
    </xf>
    <xf fontId="7" fillId="3" borderId="9" numFmtId="4" xfId="0" applyNumberFormat="1" applyFont="1" applyFill="1" applyBorder="1" applyAlignment="1">
      <alignment horizontal="center" shrinkToFit="1" vertical="center"/>
    </xf>
    <xf fontId="9" fillId="3" borderId="9" numFmtId="0" xfId="0" applyFont="1" applyFill="1" applyBorder="1" applyAlignment="1">
      <alignment horizontal="left" indent="1" vertical="top" wrapText="1"/>
    </xf>
    <xf fontId="7" fillId="3" borderId="7" numFmtId="160" xfId="0" applyNumberFormat="1" applyFont="1" applyFill="1" applyBorder="1" applyAlignment="1">
      <alignment horizontal="center" shrinkToFit="1" vertical="center"/>
    </xf>
    <xf fontId="9" fillId="3" borderId="8" numFmtId="0" xfId="0" applyFont="1" applyFill="1" applyBorder="1" applyAlignment="1">
      <alignment horizontal="left" indent="1" vertical="top" wrapText="1"/>
    </xf>
    <xf fontId="8" fillId="3" borderId="7" numFmtId="4" xfId="0" applyNumberFormat="1" applyFont="1" applyFill="1" applyBorder="1" applyAlignment="1">
      <alignment horizontal="center" vertical="center" wrapText="1"/>
    </xf>
    <xf fontId="8" fillId="3" borderId="8" numFmtId="4" xfId="0" applyNumberFormat="1" applyFont="1" applyFill="1" applyBorder="1" applyAlignment="1">
      <alignment horizontal="center" vertical="center" wrapText="1"/>
    </xf>
    <xf fontId="8" fillId="3" borderId="9" numFmtId="4" xfId="0" applyNumberFormat="1" applyFont="1" applyFill="1" applyBorder="1" applyAlignment="1">
      <alignment horizontal="center" vertical="center" wrapText="1"/>
    </xf>
    <xf fontId="0" fillId="0" borderId="7" numFmtId="0" xfId="0" applyBorder="1" applyAlignment="1">
      <alignment horizontal="left" wrapText="1"/>
    </xf>
    <xf fontId="0" fillId="0" borderId="8" numFmtId="0" xfId="0" applyBorder="1" applyAlignment="1">
      <alignment horizontal="left" wrapText="1"/>
    </xf>
    <xf fontId="0" fillId="0" borderId="9" numFmtId="0" xfId="0" applyBorder="1" applyAlignment="1">
      <alignment horizontal="left" wrapText="1"/>
    </xf>
    <xf fontId="10" fillId="0" borderId="8" numFmtId="160" xfId="0" applyNumberFormat="1" applyFont="1" applyBorder="1" applyAlignment="1">
      <alignment horizontal="center" shrinkToFit="1" vertical="center"/>
    </xf>
    <xf fontId="10" fillId="0" borderId="9" numFmtId="160" xfId="0" applyNumberFormat="1" applyFont="1" applyBorder="1" applyAlignment="1">
      <alignment horizontal="center" shrinkToFit="1" vertical="center"/>
    </xf>
    <xf fontId="0" fillId="0" borderId="7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0" fillId="7" borderId="7" numFmtId="3" xfId="0" applyNumberFormat="1" applyFill="1" applyBorder="1" applyAlignment="1">
      <alignment horizontal="center" vertical="center" wrapText="1"/>
    </xf>
    <xf fontId="10" fillId="0" borderId="7" numFmtId="160" xfId="0" applyNumberFormat="1" applyFont="1" applyBorder="1" applyAlignment="1">
      <alignment horizontal="center" shrinkToFit="1" vertical="center"/>
    </xf>
    <xf fontId="0" fillId="7" borderId="8" numFmtId="3" xfId="0" applyNumberFormat="1" applyFill="1" applyBorder="1" applyAlignment="1">
      <alignment horizontal="center" vertical="center" wrapText="1"/>
    </xf>
    <xf fontId="10" fillId="0" borderId="8" numFmtId="1" xfId="0" applyNumberFormat="1" applyFont="1" applyBorder="1" applyAlignment="1">
      <alignment horizontal="center" shrinkToFit="1" vertical="center"/>
    </xf>
    <xf fontId="10" fillId="0" borderId="9" numFmtId="1" xfId="0" applyNumberFormat="1" applyFont="1" applyBorder="1" applyAlignment="1">
      <alignment horizontal="center" shrinkToFit="1" vertical="center"/>
    </xf>
    <xf fontId="0" fillId="0" borderId="0" numFmtId="3" xfId="0" applyNumberFormat="1" applyAlignment="1">
      <alignment horizontal="left" vertical="top"/>
    </xf>
    <xf fontId="11" fillId="0" borderId="0" numFmtId="0" xfId="0" applyFont="1" applyAlignment="1">
      <alignment horizontal="right" indent="8" wrapText="1"/>
    </xf>
    <xf fontId="8" fillId="4" borderId="10" numFmtId="0" xfId="0" applyFont="1" applyFill="1" applyBorder="1" applyAlignment="1">
      <alignment horizontal="left" vertical="top" wrapText="1"/>
    </xf>
    <xf fontId="8" fillId="4" borderId="11" numFmt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226211</xdr:colOff>
      <xdr:row>13</xdr:row>
      <xdr:rowOff>46887</xdr:rowOff>
    </xdr:from>
    <xdr:ext cx="17145" cy="12065"/>
    <xdr:sp>
      <xdr:nvSpPr>
        <xdr:cNvPr id="13" name="Shape 13"/>
        <xdr:cNvSpPr/>
      </xdr:nvSpPr>
      <xdr:spPr bwMode="auto">
        <a:xfrm>
          <a:off x="0" y="0"/>
          <a:ext cx="17145" cy="12065"/>
        </a:xfrm>
        <a:custGeom>
          <a:avLst/>
          <a:gdLst/>
          <a:ahLst/>
          <a:cxnLst/>
          <a:rect l="0" t="0" r="0" b="0"/>
          <a:pathLst>
            <a:path w="17145" h="12065" fill="norm" stroke="1" extrusionOk="0">
              <a:moveTo>
                <a:pt x="2984" y="2768"/>
              </a:moveTo>
              <a:lnTo>
                <a:pt x="1244" y="4660"/>
              </a:lnTo>
              <a:lnTo>
                <a:pt x="253" y="7531"/>
              </a:lnTo>
              <a:lnTo>
                <a:pt x="0" y="11506"/>
              </a:lnTo>
              <a:lnTo>
                <a:pt x="17068" y="11506"/>
              </a:lnTo>
              <a:lnTo>
                <a:pt x="16776" y="7289"/>
              </a:lnTo>
              <a:lnTo>
                <a:pt x="15786" y="4317"/>
              </a:lnTo>
              <a:lnTo>
                <a:pt x="14096" y="2578"/>
              </a:lnTo>
              <a:lnTo>
                <a:pt x="12509" y="888"/>
              </a:lnTo>
              <a:lnTo>
                <a:pt x="10718" y="0"/>
              </a:lnTo>
              <a:lnTo>
                <a:pt x="8737" y="0"/>
              </a:lnTo>
              <a:lnTo>
                <a:pt x="6756" y="0"/>
              </a:lnTo>
              <a:lnTo>
                <a:pt x="4813" y="939"/>
              </a:lnTo>
              <a:lnTo>
                <a:pt x="2984" y="2768"/>
              </a:lnTo>
              <a:close/>
            </a:path>
          </a:pathLst>
        </a:custGeom>
        <a:ln w="3175">
          <a:solidFill>
            <a:srgbClr val="545454"/>
          </a:solidFill>
        </a:ln>
      </xdr:spPr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4" zoomScale="136" workbookViewId="0">
      <selection activeCell="I10" activeCellId="0" sqref="I10:J10"/>
    </sheetView>
  </sheetViews>
  <sheetFormatPr defaultRowHeight="12"/>
  <cols>
    <col customWidth="1" min="1" max="1" width="5.83203125"/>
    <col customWidth="1" min="2" max="2" width="14.6640625"/>
    <col customWidth="1" min="3" max="3" width="1.1640625"/>
    <col customWidth="1" min="4" max="4" width="2.1640625"/>
    <col customWidth="1" min="5" max="5" width="8"/>
    <col customWidth="1" min="6" max="6" width="10.83203125"/>
    <col customWidth="1" min="7" max="7" width="6"/>
    <col customWidth="1" min="8" max="8" width="3.33203125"/>
    <col customWidth="1" min="9" max="9" width="8.83203125"/>
    <col customWidth="1" min="10" max="10" width="2.1640625"/>
    <col customWidth="1" min="11" max="11" width="12.6640625"/>
    <col customWidth="1" min="12" max="12" width="10.5"/>
    <col customWidth="1" min="13" max="14" width="11.5"/>
    <col customWidth="1" min="15" max="16" width="3.33203125"/>
    <col customWidth="1" min="17" max="17" width="11.5"/>
    <col customWidth="1" min="18" max="18" width="12.6640625"/>
    <col customWidth="1" min="19" max="19" width="8"/>
    <col customWidth="1" min="20" max="20" width="6.83203125"/>
    <col customWidth="1" min="21" max="21" width="14"/>
    <col customWidth="1" min="22" max="23" width="6.83203125"/>
    <col bestFit="1" customWidth="1" min="24" max="24" width="11.1640625"/>
  </cols>
  <sheetData>
    <row r="1" s="1" customFormat="1" ht="37.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51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6"/>
    </row>
    <row r="3" s="7" customFormat="1" ht="63.75" customHeight="1">
      <c r="A3" s="8" t="s">
        <v>2</v>
      </c>
      <c r="B3" s="8"/>
      <c r="C3" s="9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1"/>
      <c r="Z3" s="11"/>
      <c r="AA3" s="11"/>
      <c r="AB3" s="11"/>
      <c r="AC3" s="11"/>
    </row>
    <row r="4" ht="49.5" customHeight="1">
      <c r="A4" s="12" t="s">
        <v>4</v>
      </c>
      <c r="B4" s="13" t="s">
        <v>5</v>
      </c>
      <c r="C4" s="14"/>
      <c r="D4" s="15" t="s">
        <v>6</v>
      </c>
      <c r="E4" s="16"/>
      <c r="F4" s="17" t="s">
        <v>7</v>
      </c>
      <c r="G4" s="15" t="s">
        <v>8</v>
      </c>
      <c r="H4" s="16"/>
      <c r="I4" s="15" t="s">
        <v>9</v>
      </c>
      <c r="J4" s="16"/>
      <c r="K4" s="18" t="s">
        <v>10</v>
      </c>
      <c r="L4" s="19" t="s">
        <v>11</v>
      </c>
      <c r="M4" s="19" t="s">
        <v>12</v>
      </c>
      <c r="N4" s="20" t="s">
        <v>13</v>
      </c>
      <c r="O4" s="21" t="s">
        <v>14</v>
      </c>
      <c r="P4" s="22"/>
      <c r="Q4" s="23" t="s">
        <v>15</v>
      </c>
      <c r="R4" s="23" t="s">
        <v>16</v>
      </c>
      <c r="S4" s="24" t="s">
        <v>17</v>
      </c>
      <c r="T4" s="14"/>
      <c r="U4" s="12" t="s">
        <v>18</v>
      </c>
      <c r="V4" s="24" t="s">
        <v>19</v>
      </c>
      <c r="W4" s="14"/>
    </row>
    <row r="5" ht="23.100000000000001" customHeight="1">
      <c r="A5" s="25">
        <v>1</v>
      </c>
      <c r="B5" s="26" t="s">
        <v>20</v>
      </c>
      <c r="C5" s="27"/>
      <c r="D5" s="28">
        <v>305</v>
      </c>
      <c r="E5" s="29"/>
      <c r="F5" s="25">
        <v>1525</v>
      </c>
      <c r="G5" s="30">
        <v>1.2</v>
      </c>
      <c r="H5" s="31"/>
      <c r="I5" s="28">
        <v>305</v>
      </c>
      <c r="J5" s="29"/>
      <c r="K5" s="32">
        <f>(F5+I5)*199</f>
        <v>364170</v>
      </c>
      <c r="L5" s="33">
        <v>436</v>
      </c>
      <c r="M5" s="33">
        <v>39240</v>
      </c>
      <c r="N5" s="34">
        <f>M5*6.5</f>
        <v>255060</v>
      </c>
      <c r="O5" s="34">
        <v>61</v>
      </c>
      <c r="P5" s="35"/>
      <c r="Q5" s="33">
        <v>915</v>
      </c>
      <c r="R5" s="33">
        <f>Q5*199</f>
        <v>182085</v>
      </c>
      <c r="S5" s="34">
        <v>9150</v>
      </c>
      <c r="T5" s="35"/>
      <c r="U5" s="33">
        <v>3203</v>
      </c>
      <c r="V5" s="34">
        <f>K5+N5+R5+S5+U5</f>
        <v>813668</v>
      </c>
      <c r="W5" s="35"/>
    </row>
    <row r="6" ht="30" customHeight="1">
      <c r="A6" s="25">
        <v>2</v>
      </c>
      <c r="B6" s="26" t="s">
        <v>21</v>
      </c>
      <c r="C6" s="27"/>
      <c r="D6" s="28">
        <v>197</v>
      </c>
      <c r="E6" s="29"/>
      <c r="F6" s="25">
        <v>985</v>
      </c>
      <c r="G6" s="30">
        <v>1.2</v>
      </c>
      <c r="H6" s="31"/>
      <c r="I6" s="28">
        <v>197</v>
      </c>
      <c r="J6" s="29"/>
      <c r="K6" s="32">
        <f>(F6+I6)*199</f>
        <v>235218</v>
      </c>
      <c r="L6" s="33">
        <v>282</v>
      </c>
      <c r="M6" s="33">
        <v>25380</v>
      </c>
      <c r="N6" s="34">
        <f>M6*6.5</f>
        <v>164970</v>
      </c>
      <c r="O6" s="34">
        <v>94</v>
      </c>
      <c r="P6" s="35"/>
      <c r="Q6" s="33">
        <v>1410</v>
      </c>
      <c r="R6" s="33">
        <f>Q6*199</f>
        <v>280590</v>
      </c>
      <c r="S6" s="34">
        <v>5910</v>
      </c>
      <c r="T6" s="35"/>
      <c r="U6" s="33">
        <v>2069</v>
      </c>
      <c r="V6" s="34">
        <f t="shared" ref="V6:V20" si="0">K6+N6+R6+S6+U6</f>
        <v>688757</v>
      </c>
      <c r="W6" s="35"/>
    </row>
    <row r="7" ht="23.100000000000001" customHeight="1">
      <c r="A7" s="25">
        <v>3</v>
      </c>
      <c r="B7" s="26" t="s">
        <v>22</v>
      </c>
      <c r="C7" s="27"/>
      <c r="D7" s="28">
        <v>60</v>
      </c>
      <c r="E7" s="29"/>
      <c r="F7" s="25">
        <v>300</v>
      </c>
      <c r="G7" s="30">
        <v>1.2</v>
      </c>
      <c r="H7" s="31"/>
      <c r="I7" s="28">
        <v>60</v>
      </c>
      <c r="J7" s="29"/>
      <c r="K7" s="32">
        <f>(F7+I7)*199</f>
        <v>71640</v>
      </c>
      <c r="L7" s="33">
        <v>86</v>
      </c>
      <c r="M7" s="33">
        <v>7740</v>
      </c>
      <c r="N7" s="34">
        <f>M7*6.5</f>
        <v>50310</v>
      </c>
      <c r="O7" s="34">
        <v>55</v>
      </c>
      <c r="P7" s="35"/>
      <c r="Q7" s="33">
        <v>825</v>
      </c>
      <c r="R7" s="33">
        <f>Q7*199</f>
        <v>164175</v>
      </c>
      <c r="S7" s="34">
        <v>1800</v>
      </c>
      <c r="T7" s="35"/>
      <c r="U7" s="33">
        <v>630</v>
      </c>
      <c r="V7" s="34">
        <f t="shared" si="0"/>
        <v>288555</v>
      </c>
      <c r="W7" s="35"/>
    </row>
    <row r="8" ht="23.100000000000001" customHeight="1">
      <c r="A8" s="25">
        <v>4</v>
      </c>
      <c r="B8" s="26" t="s">
        <v>23</v>
      </c>
      <c r="C8" s="27"/>
      <c r="D8" s="28">
        <v>90</v>
      </c>
      <c r="E8" s="29"/>
      <c r="F8" s="25">
        <v>450</v>
      </c>
      <c r="G8" s="30">
        <v>1.2</v>
      </c>
      <c r="H8" s="31"/>
      <c r="I8" s="28">
        <v>90</v>
      </c>
      <c r="J8" s="29"/>
      <c r="K8" s="32">
        <f>(F8+I8)*199</f>
        <v>107460</v>
      </c>
      <c r="L8" s="33">
        <v>128</v>
      </c>
      <c r="M8" s="33">
        <v>11520</v>
      </c>
      <c r="N8" s="34">
        <f>M8*6.5</f>
        <v>74880</v>
      </c>
      <c r="O8" s="34">
        <v>45</v>
      </c>
      <c r="P8" s="35"/>
      <c r="Q8" s="33">
        <v>675</v>
      </c>
      <c r="R8" s="33">
        <f>Q8*199</f>
        <v>134325</v>
      </c>
      <c r="S8" s="34">
        <v>2700</v>
      </c>
      <c r="T8" s="35"/>
      <c r="U8" s="33">
        <v>945</v>
      </c>
      <c r="V8" s="34">
        <f t="shared" si="0"/>
        <v>320310</v>
      </c>
      <c r="W8" s="35"/>
    </row>
    <row r="9" ht="38.100000000000001" customHeight="1">
      <c r="A9" s="25">
        <v>5</v>
      </c>
      <c r="B9" s="26" t="s">
        <v>24</v>
      </c>
      <c r="C9" s="36"/>
      <c r="D9" s="28">
        <v>200</v>
      </c>
      <c r="E9" s="29"/>
      <c r="F9" s="25">
        <v>1000</v>
      </c>
      <c r="G9" s="30">
        <v>1.2</v>
      </c>
      <c r="H9" s="31"/>
      <c r="I9" s="28">
        <v>200</v>
      </c>
      <c r="J9" s="29"/>
      <c r="K9" s="32">
        <f>(F9+I9)*199</f>
        <v>238800</v>
      </c>
      <c r="L9" s="33">
        <v>286</v>
      </c>
      <c r="M9" s="33">
        <v>25740</v>
      </c>
      <c r="N9" s="34">
        <f>M9*6.5</f>
        <v>167310</v>
      </c>
      <c r="O9" s="34">
        <v>30</v>
      </c>
      <c r="P9" s="35"/>
      <c r="Q9" s="33">
        <v>450</v>
      </c>
      <c r="R9" s="33">
        <f>Q9*199</f>
        <v>89550</v>
      </c>
      <c r="S9" s="34">
        <v>6000</v>
      </c>
      <c r="T9" s="35"/>
      <c r="U9" s="33">
        <v>2100</v>
      </c>
      <c r="V9" s="34">
        <f t="shared" si="0"/>
        <v>503760</v>
      </c>
      <c r="W9" s="35"/>
    </row>
    <row r="10" ht="16.5" customHeight="1">
      <c r="A10" s="25">
        <v>6</v>
      </c>
      <c r="B10" s="26" t="s">
        <v>25</v>
      </c>
      <c r="C10" s="27"/>
      <c r="D10" s="30">
        <v>69.400000000000006</v>
      </c>
      <c r="E10" s="31"/>
      <c r="F10" s="25">
        <v>347</v>
      </c>
      <c r="G10" s="30">
        <v>1.2</v>
      </c>
      <c r="H10" s="31"/>
      <c r="I10" s="30">
        <v>69.400000000000006</v>
      </c>
      <c r="J10" s="31"/>
      <c r="K10" s="32">
        <f>(F10+I10)*199</f>
        <v>82863.599999999991</v>
      </c>
      <c r="L10" s="33">
        <v>99.200000000000003</v>
      </c>
      <c r="M10" s="33">
        <v>8928</v>
      </c>
      <c r="N10" s="34">
        <f>M10*6.5</f>
        <v>58032</v>
      </c>
      <c r="O10" s="34">
        <v>60</v>
      </c>
      <c r="P10" s="35"/>
      <c r="Q10" s="33">
        <v>900</v>
      </c>
      <c r="R10" s="33">
        <f>Q10*199</f>
        <v>179100</v>
      </c>
      <c r="S10" s="34">
        <v>2082</v>
      </c>
      <c r="T10" s="35"/>
      <c r="U10" s="33">
        <v>729</v>
      </c>
      <c r="V10" s="34">
        <f t="shared" si="0"/>
        <v>322806.59999999998</v>
      </c>
      <c r="W10" s="35"/>
    </row>
    <row r="11" ht="15" customHeight="1">
      <c r="A11" s="25">
        <v>7</v>
      </c>
      <c r="B11" s="26" t="s">
        <v>26</v>
      </c>
      <c r="C11" s="36"/>
      <c r="D11" s="28">
        <v>168</v>
      </c>
      <c r="E11" s="29"/>
      <c r="F11" s="25">
        <v>840</v>
      </c>
      <c r="G11" s="30">
        <v>1.2</v>
      </c>
      <c r="H11" s="31"/>
      <c r="I11" s="28">
        <v>168</v>
      </c>
      <c r="J11" s="29"/>
      <c r="K11" s="32">
        <f>(F11+I11)*199</f>
        <v>200592</v>
      </c>
      <c r="L11" s="33">
        <v>240.19999999999999</v>
      </c>
      <c r="M11" s="33">
        <v>21618</v>
      </c>
      <c r="N11" s="34">
        <f>M11*6.5</f>
        <v>140517</v>
      </c>
      <c r="O11" s="34">
        <v>20</v>
      </c>
      <c r="P11" s="35"/>
      <c r="Q11" s="33">
        <v>300</v>
      </c>
      <c r="R11" s="33">
        <f>Q11*199</f>
        <v>59700</v>
      </c>
      <c r="S11" s="34">
        <v>5040</v>
      </c>
      <c r="T11" s="35"/>
      <c r="U11" s="33">
        <v>1764</v>
      </c>
      <c r="V11" s="34">
        <f t="shared" si="0"/>
        <v>407613</v>
      </c>
      <c r="W11" s="35"/>
    </row>
    <row r="12" ht="16.5" customHeight="1">
      <c r="A12" s="25">
        <v>8</v>
      </c>
      <c r="B12" s="26" t="s">
        <v>27</v>
      </c>
      <c r="C12" s="27"/>
      <c r="D12" s="28">
        <v>259</v>
      </c>
      <c r="E12" s="29"/>
      <c r="F12" s="25">
        <v>1295</v>
      </c>
      <c r="G12" s="30">
        <v>1.2</v>
      </c>
      <c r="H12" s="31"/>
      <c r="I12" s="28">
        <v>259</v>
      </c>
      <c r="J12" s="29"/>
      <c r="K12" s="32">
        <f>(F12+I12)*199</f>
        <v>309246</v>
      </c>
      <c r="L12" s="33">
        <v>370</v>
      </c>
      <c r="M12" s="33">
        <v>33300</v>
      </c>
      <c r="N12" s="34">
        <f>M12*6.5</f>
        <v>216450</v>
      </c>
      <c r="O12" s="34">
        <v>20</v>
      </c>
      <c r="P12" s="35"/>
      <c r="Q12" s="33">
        <v>300</v>
      </c>
      <c r="R12" s="33">
        <f>Q12*199</f>
        <v>59700</v>
      </c>
      <c r="S12" s="34">
        <v>7770</v>
      </c>
      <c r="T12" s="35"/>
      <c r="U12" s="33">
        <v>2720</v>
      </c>
      <c r="V12" s="34">
        <f t="shared" si="0"/>
        <v>595886</v>
      </c>
      <c r="W12" s="35"/>
    </row>
    <row r="13" ht="15" customHeight="1">
      <c r="A13" s="25">
        <v>9</v>
      </c>
      <c r="B13" s="26" t="s">
        <v>28</v>
      </c>
      <c r="C13" s="36"/>
      <c r="D13" s="28">
        <v>2119</v>
      </c>
      <c r="E13" s="29"/>
      <c r="F13" s="25">
        <v>10595</v>
      </c>
      <c r="G13" s="30">
        <v>1.3</v>
      </c>
      <c r="H13" s="31"/>
      <c r="I13" s="30">
        <v>3178.5</v>
      </c>
      <c r="J13" s="31"/>
      <c r="K13" s="32">
        <f>(F13+I13)*199</f>
        <v>2740926.5</v>
      </c>
      <c r="L13" s="33">
        <v>2316</v>
      </c>
      <c r="M13" s="33">
        <v>208440</v>
      </c>
      <c r="N13" s="34">
        <f>M13*6.5</f>
        <v>1354860</v>
      </c>
      <c r="O13" s="34">
        <v>400</v>
      </c>
      <c r="P13" s="35"/>
      <c r="Q13" s="33">
        <v>6000</v>
      </c>
      <c r="R13" s="33">
        <f>Q13*199</f>
        <v>1194000</v>
      </c>
      <c r="S13" s="34">
        <v>42380</v>
      </c>
      <c r="T13" s="35"/>
      <c r="U13" s="33">
        <v>22250</v>
      </c>
      <c r="V13" s="34">
        <f t="shared" si="0"/>
        <v>5354416.5</v>
      </c>
      <c r="W13" s="35"/>
    </row>
    <row r="14" ht="23.100000000000001" customHeight="1">
      <c r="A14" s="25">
        <v>10</v>
      </c>
      <c r="B14" s="26" t="s">
        <v>29</v>
      </c>
      <c r="C14" s="27"/>
      <c r="D14" s="28">
        <v>600</v>
      </c>
      <c r="E14" s="29"/>
      <c r="F14" s="25">
        <v>3000</v>
      </c>
      <c r="G14" s="30">
        <v>1.2</v>
      </c>
      <c r="H14" s="31"/>
      <c r="I14" s="28">
        <v>600</v>
      </c>
      <c r="J14" s="29"/>
      <c r="K14" s="32">
        <f>(F14+I14)*199</f>
        <v>716400</v>
      </c>
      <c r="L14" s="33">
        <v>1000</v>
      </c>
      <c r="M14" s="33">
        <v>90000</v>
      </c>
      <c r="N14" s="34">
        <f>M14*6.5</f>
        <v>585000</v>
      </c>
      <c r="O14" s="34">
        <v>90</v>
      </c>
      <c r="P14" s="35"/>
      <c r="Q14" s="33">
        <v>1350</v>
      </c>
      <c r="R14" s="33">
        <f>Q14*199</f>
        <v>268650</v>
      </c>
      <c r="S14" s="34">
        <v>18000</v>
      </c>
      <c r="T14" s="35"/>
      <c r="U14" s="33">
        <v>6300</v>
      </c>
      <c r="V14" s="34">
        <f t="shared" si="0"/>
        <v>1594350</v>
      </c>
      <c r="W14" s="35"/>
    </row>
    <row r="15" ht="12.75" customHeight="1">
      <c r="A15" s="25">
        <v>11</v>
      </c>
      <c r="B15" s="26" t="s">
        <v>30</v>
      </c>
      <c r="C15" s="36"/>
      <c r="D15" s="28">
        <v>847</v>
      </c>
      <c r="E15" s="29"/>
      <c r="F15" s="25">
        <v>4235</v>
      </c>
      <c r="G15" s="30">
        <v>1.3</v>
      </c>
      <c r="H15" s="31"/>
      <c r="I15" s="30">
        <v>1270.5</v>
      </c>
      <c r="J15" s="31"/>
      <c r="K15" s="32">
        <f>(F15+I15)*199</f>
        <v>1095594.5</v>
      </c>
      <c r="L15" s="33">
        <v>1210</v>
      </c>
      <c r="M15" s="33">
        <v>108900</v>
      </c>
      <c r="N15" s="34">
        <f>M15*6.5</f>
        <v>707850</v>
      </c>
      <c r="O15" s="34">
        <v>64</v>
      </c>
      <c r="P15" s="35"/>
      <c r="Q15" s="33">
        <v>960</v>
      </c>
      <c r="R15" s="33">
        <f>Q15*199</f>
        <v>191040</v>
      </c>
      <c r="S15" s="34">
        <v>25410</v>
      </c>
      <c r="T15" s="35"/>
      <c r="U15" s="33">
        <v>8894</v>
      </c>
      <c r="V15" s="34">
        <f t="shared" si="0"/>
        <v>2028788.5</v>
      </c>
      <c r="W15" s="35"/>
    </row>
    <row r="16" ht="23.100000000000001" customHeight="1">
      <c r="A16" s="25">
        <v>12</v>
      </c>
      <c r="B16" s="26" t="s">
        <v>29</v>
      </c>
      <c r="C16" s="27"/>
      <c r="D16" s="30">
        <v>153.30000000000001</v>
      </c>
      <c r="E16" s="31"/>
      <c r="F16" s="37">
        <v>766.5</v>
      </c>
      <c r="G16" s="30">
        <v>1.2</v>
      </c>
      <c r="H16" s="31"/>
      <c r="I16" s="30">
        <v>153.30000000000001</v>
      </c>
      <c r="J16" s="31"/>
      <c r="K16" s="32">
        <f>(F16+I16)*199</f>
        <v>183040.19999999998</v>
      </c>
      <c r="L16" s="33">
        <v>219.30000000000001</v>
      </c>
      <c r="M16" s="33">
        <v>19737</v>
      </c>
      <c r="N16" s="34">
        <f>M16*6.5</f>
        <v>128290.5</v>
      </c>
      <c r="O16" s="34">
        <v>45</v>
      </c>
      <c r="P16" s="35"/>
      <c r="Q16" s="33">
        <v>675</v>
      </c>
      <c r="R16" s="33">
        <f>Q16*199</f>
        <v>134325</v>
      </c>
      <c r="S16" s="34">
        <v>4599</v>
      </c>
      <c r="T16" s="35"/>
      <c r="U16" s="33">
        <v>1610</v>
      </c>
      <c r="V16" s="34">
        <f t="shared" si="0"/>
        <v>451864.69999999995</v>
      </c>
      <c r="W16" s="35"/>
    </row>
    <row r="17" ht="19.5" customHeight="1">
      <c r="A17" s="25">
        <v>13</v>
      </c>
      <c r="B17" s="38" t="s">
        <v>31</v>
      </c>
      <c r="C17" s="36"/>
      <c r="D17" s="28">
        <v>112</v>
      </c>
      <c r="E17" s="29"/>
      <c r="F17" s="25">
        <v>560</v>
      </c>
      <c r="G17" s="30">
        <v>1.2</v>
      </c>
      <c r="H17" s="31"/>
      <c r="I17" s="28">
        <v>112</v>
      </c>
      <c r="J17" s="29"/>
      <c r="K17" s="32">
        <f>(F17+I17)*199</f>
        <v>133728</v>
      </c>
      <c r="L17" s="33">
        <v>1000</v>
      </c>
      <c r="M17" s="33">
        <v>90000</v>
      </c>
      <c r="N17" s="34">
        <f>M17*6.5</f>
        <v>585000</v>
      </c>
      <c r="O17" s="34">
        <v>105</v>
      </c>
      <c r="P17" s="35"/>
      <c r="Q17" s="33">
        <v>1575</v>
      </c>
      <c r="R17" s="33">
        <f>Q17*199</f>
        <v>313425</v>
      </c>
      <c r="S17" s="34">
        <v>3360</v>
      </c>
      <c r="T17" s="35"/>
      <c r="U17" s="33">
        <v>1176</v>
      </c>
      <c r="V17" s="34">
        <f t="shared" si="0"/>
        <v>1036689</v>
      </c>
      <c r="W17" s="35"/>
    </row>
    <row r="18" ht="38.100000000000001" customHeight="1">
      <c r="A18" s="25">
        <v>14</v>
      </c>
      <c r="B18" s="26" t="s">
        <v>32</v>
      </c>
      <c r="C18" s="36"/>
      <c r="D18" s="30">
        <v>130.40000000000001</v>
      </c>
      <c r="E18" s="31"/>
      <c r="F18" s="25">
        <v>652</v>
      </c>
      <c r="G18" s="30">
        <v>1.2</v>
      </c>
      <c r="H18" s="31"/>
      <c r="I18" s="30">
        <v>130.40000000000001</v>
      </c>
      <c r="J18" s="31"/>
      <c r="K18" s="32">
        <f>(F18+I18)*199</f>
        <v>155697.60000000001</v>
      </c>
      <c r="L18" s="33">
        <v>186.40000000000001</v>
      </c>
      <c r="M18" s="33">
        <v>16776</v>
      </c>
      <c r="N18" s="34">
        <f>M18*6.5</f>
        <v>109044</v>
      </c>
      <c r="O18" s="34">
        <v>30</v>
      </c>
      <c r="P18" s="35"/>
      <c r="Q18" s="33">
        <v>450</v>
      </c>
      <c r="R18" s="33">
        <f>Q18*199</f>
        <v>89550</v>
      </c>
      <c r="S18" s="34">
        <v>3912</v>
      </c>
      <c r="T18" s="35"/>
      <c r="U18" s="33">
        <v>1369</v>
      </c>
      <c r="V18" s="34">
        <f t="shared" si="0"/>
        <v>359572.59999999998</v>
      </c>
      <c r="W18" s="35"/>
    </row>
    <row r="19" ht="15.75" customHeight="1">
      <c r="A19" s="25">
        <v>15</v>
      </c>
      <c r="B19" s="26" t="s">
        <v>33</v>
      </c>
      <c r="C19" s="36"/>
      <c r="D19" s="30">
        <v>197.40000000000001</v>
      </c>
      <c r="E19" s="31"/>
      <c r="F19" s="25">
        <v>987</v>
      </c>
      <c r="G19" s="30">
        <v>1.2</v>
      </c>
      <c r="H19" s="31"/>
      <c r="I19" s="30">
        <v>197.40000000000001</v>
      </c>
      <c r="J19" s="31"/>
      <c r="K19" s="32">
        <f>(F19+I19)*199</f>
        <v>235695.60000000001</v>
      </c>
      <c r="L19" s="33">
        <v>282</v>
      </c>
      <c r="M19" s="33">
        <v>25380</v>
      </c>
      <c r="N19" s="34">
        <f>M19*6.5</f>
        <v>164970</v>
      </c>
      <c r="O19" s="34">
        <v>20</v>
      </c>
      <c r="P19" s="35"/>
      <c r="Q19" s="33">
        <v>300</v>
      </c>
      <c r="R19" s="33">
        <f>Q19*199</f>
        <v>59700</v>
      </c>
      <c r="S19" s="34">
        <v>5922</v>
      </c>
      <c r="T19" s="35"/>
      <c r="U19" s="33">
        <v>2073</v>
      </c>
      <c r="V19" s="34">
        <f t="shared" si="0"/>
        <v>468360.59999999998</v>
      </c>
      <c r="W19" s="35"/>
    </row>
    <row r="20" ht="15" customHeight="1">
      <c r="A20" s="25">
        <v>16</v>
      </c>
      <c r="B20" s="38" t="s">
        <v>34</v>
      </c>
      <c r="C20" s="36"/>
      <c r="D20" s="28">
        <v>100</v>
      </c>
      <c r="E20" s="29"/>
      <c r="F20" s="25">
        <v>500</v>
      </c>
      <c r="G20" s="30">
        <v>1.3</v>
      </c>
      <c r="H20" s="31"/>
      <c r="I20" s="28">
        <v>150</v>
      </c>
      <c r="J20" s="29"/>
      <c r="K20" s="32">
        <f>(F20+I20)*199</f>
        <v>129350</v>
      </c>
      <c r="L20" s="39"/>
      <c r="M20" s="33">
        <v>0</v>
      </c>
      <c r="N20" s="34">
        <f>M20*6.5</f>
        <v>0</v>
      </c>
      <c r="O20" s="40"/>
      <c r="P20" s="41"/>
      <c r="Q20" s="33">
        <v>0</v>
      </c>
      <c r="R20" s="33">
        <f>Q20*199</f>
        <v>0</v>
      </c>
      <c r="S20" s="34">
        <v>3000</v>
      </c>
      <c r="T20" s="35"/>
      <c r="U20" s="33">
        <v>1050</v>
      </c>
      <c r="V20" s="34">
        <f t="shared" si="0"/>
        <v>133400</v>
      </c>
      <c r="W20" s="35"/>
    </row>
    <row r="21" ht="9.5999999999999996" customHeight="1">
      <c r="A21" s="42"/>
      <c r="B21" s="43"/>
      <c r="C21" s="44"/>
      <c r="D21" s="45">
        <v>5607.5</v>
      </c>
      <c r="E21" s="46"/>
      <c r="F21" s="47"/>
      <c r="G21" s="48"/>
      <c r="H21" s="49"/>
      <c r="I21" s="48"/>
      <c r="J21" s="49"/>
      <c r="K21" s="50">
        <f>SUM(K5:K20)</f>
        <v>7000421.9999999991</v>
      </c>
      <c r="L21" s="51"/>
      <c r="M21" s="50">
        <f>SUM(M5:M20)</f>
        <v>732699</v>
      </c>
      <c r="N21" s="52">
        <f>SUM(N5:N20)</f>
        <v>4762543.5</v>
      </c>
      <c r="O21" s="53"/>
      <c r="P21" s="54"/>
      <c r="Q21" s="47"/>
      <c r="R21" s="50">
        <f>SUM(R5:R20)</f>
        <v>3399915</v>
      </c>
      <c r="S21" s="52">
        <f>SUM(S5:T20)</f>
        <v>147035</v>
      </c>
      <c r="T21" s="49"/>
      <c r="U21" s="50">
        <f>SUM(U5:U20)</f>
        <v>58882</v>
      </c>
      <c r="V21" s="52">
        <f>SUM(V5:W20)</f>
        <v>15368797.499999998</v>
      </c>
      <c r="W21" s="49"/>
      <c r="X21" s="55"/>
    </row>
    <row r="22" ht="13.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ht="38.25" customHeight="1">
      <c r="A23" s="57" t="s">
        <v>35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</row>
  </sheetData>
  <mergeCells count="131">
    <mergeCell ref="A1:W1"/>
    <mergeCell ref="A2:W2"/>
    <mergeCell ref="A3:B3"/>
    <mergeCell ref="C3:W3"/>
    <mergeCell ref="B4:C4"/>
    <mergeCell ref="D4:E4"/>
    <mergeCell ref="G4:H4"/>
    <mergeCell ref="I4:J4"/>
    <mergeCell ref="O4:P4"/>
    <mergeCell ref="S4:T4"/>
    <mergeCell ref="V4:W4"/>
    <mergeCell ref="B5:C5"/>
    <mergeCell ref="D5:E5"/>
    <mergeCell ref="G5:H5"/>
    <mergeCell ref="I5:J5"/>
    <mergeCell ref="O5:P5"/>
    <mergeCell ref="S5:T5"/>
    <mergeCell ref="V5:W5"/>
    <mergeCell ref="B6:C6"/>
    <mergeCell ref="D6:E6"/>
    <mergeCell ref="G6:H6"/>
    <mergeCell ref="I6:J6"/>
    <mergeCell ref="O6:P6"/>
    <mergeCell ref="S6:T6"/>
    <mergeCell ref="V6:W6"/>
    <mergeCell ref="B7:C7"/>
    <mergeCell ref="D7:E7"/>
    <mergeCell ref="G7:H7"/>
    <mergeCell ref="I7:J7"/>
    <mergeCell ref="O7:P7"/>
    <mergeCell ref="S7:T7"/>
    <mergeCell ref="V7:W7"/>
    <mergeCell ref="B8:C8"/>
    <mergeCell ref="D8:E8"/>
    <mergeCell ref="G8:H8"/>
    <mergeCell ref="I8:J8"/>
    <mergeCell ref="O8:P8"/>
    <mergeCell ref="S8:T8"/>
    <mergeCell ref="V8:W8"/>
    <mergeCell ref="B9:C9"/>
    <mergeCell ref="D9:E9"/>
    <mergeCell ref="G9:H9"/>
    <mergeCell ref="I9:J9"/>
    <mergeCell ref="O9:P9"/>
    <mergeCell ref="S9:T9"/>
    <mergeCell ref="V9:W9"/>
    <mergeCell ref="B10:C10"/>
    <mergeCell ref="D10:E10"/>
    <mergeCell ref="G10:H10"/>
    <mergeCell ref="I10:J10"/>
    <mergeCell ref="O10:P10"/>
    <mergeCell ref="S10:T10"/>
    <mergeCell ref="V10:W10"/>
    <mergeCell ref="B11:C11"/>
    <mergeCell ref="D11:E11"/>
    <mergeCell ref="G11:H11"/>
    <mergeCell ref="I11:J11"/>
    <mergeCell ref="O11:P11"/>
    <mergeCell ref="S11:T11"/>
    <mergeCell ref="V11:W11"/>
    <mergeCell ref="B12:C12"/>
    <mergeCell ref="D12:E12"/>
    <mergeCell ref="G12:H12"/>
    <mergeCell ref="I12:J12"/>
    <mergeCell ref="O12:P12"/>
    <mergeCell ref="S12:T12"/>
    <mergeCell ref="V12:W12"/>
    <mergeCell ref="B13:C13"/>
    <mergeCell ref="D13:E13"/>
    <mergeCell ref="G13:H13"/>
    <mergeCell ref="I13:J13"/>
    <mergeCell ref="O13:P13"/>
    <mergeCell ref="S13:T13"/>
    <mergeCell ref="V13:W13"/>
    <mergeCell ref="B14:C14"/>
    <mergeCell ref="D14:E14"/>
    <mergeCell ref="G14:H14"/>
    <mergeCell ref="I14:J14"/>
    <mergeCell ref="O14:P14"/>
    <mergeCell ref="S14:T14"/>
    <mergeCell ref="V14:W14"/>
    <mergeCell ref="B15:C15"/>
    <mergeCell ref="D15:E15"/>
    <mergeCell ref="G15:H15"/>
    <mergeCell ref="I15:J15"/>
    <mergeCell ref="O15:P15"/>
    <mergeCell ref="S15:T15"/>
    <mergeCell ref="V15:W15"/>
    <mergeCell ref="B16:C16"/>
    <mergeCell ref="D16:E16"/>
    <mergeCell ref="G16:H16"/>
    <mergeCell ref="I16:J16"/>
    <mergeCell ref="O16:P16"/>
    <mergeCell ref="S16:T16"/>
    <mergeCell ref="V16:W16"/>
    <mergeCell ref="B17:C17"/>
    <mergeCell ref="D17:E17"/>
    <mergeCell ref="G17:H17"/>
    <mergeCell ref="I17:J17"/>
    <mergeCell ref="O17:P17"/>
    <mergeCell ref="S17:T17"/>
    <mergeCell ref="V17:W17"/>
    <mergeCell ref="B18:C18"/>
    <mergeCell ref="D18:E18"/>
    <mergeCell ref="G18:H18"/>
    <mergeCell ref="I18:J18"/>
    <mergeCell ref="O18:P18"/>
    <mergeCell ref="S18:T18"/>
    <mergeCell ref="V18:W18"/>
    <mergeCell ref="B19:C19"/>
    <mergeCell ref="D19:E19"/>
    <mergeCell ref="G19:H19"/>
    <mergeCell ref="I19:J19"/>
    <mergeCell ref="O19:P19"/>
    <mergeCell ref="S19:T19"/>
    <mergeCell ref="V19:W19"/>
    <mergeCell ref="B20:C20"/>
    <mergeCell ref="D20:E20"/>
    <mergeCell ref="G20:H20"/>
    <mergeCell ref="I20:J20"/>
    <mergeCell ref="O20:P20"/>
    <mergeCell ref="S20:T20"/>
    <mergeCell ref="V20:W20"/>
    <mergeCell ref="B21:C21"/>
    <mergeCell ref="D21:E21"/>
    <mergeCell ref="G21:H21"/>
    <mergeCell ref="I21:J21"/>
    <mergeCell ref="O21:P21"/>
    <mergeCell ref="S21:T21"/>
    <mergeCell ref="V21:W21"/>
    <mergeCell ref="A23:W2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Штукатурова Элина Ильгизовна</dc:creator>
  <cp:lastModifiedBy>arm204</cp:lastModifiedBy>
  <cp:revision>1</cp:revision>
  <dcterms:created xsi:type="dcterms:W3CDTF">2026-05-15T10:09:21Z</dcterms:created>
  <dcterms:modified xsi:type="dcterms:W3CDTF">2026-05-22T08:04:03Z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2026-05-15T00:00:00Z</vt:filetime>
  </property>
  <property fmtid="{D5CDD505-2E9C-101B-9397-08002B2CF9AE}" pid="3" name="Producer">
    <vt:lpwstr>cairo 1.18.2 (https://cairographics.org)</vt:lpwstr>
  </property>
  <property fmtid="{D5CDD505-2E9C-101B-9397-08002B2CF9AE}" pid="4" name="LastSaved">
    <vt:filetime>2026-05-15T00:00:00Z</vt:filetime>
  </property>
</Properties>
</file>