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0" yWindow="4650" windowWidth="21720" windowHeight="13800" tabRatio="987"/>
  </bookViews>
  <sheets>
    <sheet name="Лист2" sheetId="1" r:id="rId1"/>
  </sheets>
  <definedNames>
    <definedName name="Print_Area_0" localSheetId="0">Лист2!$A$1:$N$90</definedName>
    <definedName name="Print_Area_0_0" localSheetId="0">Лист2!$A$1:$N$90</definedName>
    <definedName name="Print_Area_0_0_0" localSheetId="0">Лист2!$A$1:$N$90</definedName>
    <definedName name="Print_Area_0_0_0_0" localSheetId="0">Лист2!$A$1:$N$90</definedName>
    <definedName name="Print_Area_0_0_0_0_0" localSheetId="0">Лист2!$A$1:$N$90</definedName>
    <definedName name="Print_Area_0_0_0_0_0_0" localSheetId="0">Лист2!$A$1:$N$90</definedName>
    <definedName name="Print_Area_0_0_0_0_0_0_0" localSheetId="0">Лист2!$A$1:$N$90</definedName>
    <definedName name="Print_Area_0_0_0_0_0_0_0_0" localSheetId="0">Лист2!$A$1:$N$90</definedName>
    <definedName name="Print_Area_0_0_0_0_0_0_0_0_0" localSheetId="0">Лист2!$A$1:$N$90</definedName>
    <definedName name="Print_Area_0_0_0_0_0_0_0_0_0_0" localSheetId="0">Лист2!$A$1:$N$90</definedName>
    <definedName name="Print_Area_0_0_0_0_0_0_0_0_0_0_0" localSheetId="0">Лист2!$A$1:$N$90</definedName>
    <definedName name="Print_Area_0_0_0_0_0_0_0_0_0_0_0_0" localSheetId="0">Лист2!$A$1:$N$90</definedName>
    <definedName name="Print_Area_0_0_0_0_0_0_0_0_0_0_0_0_0" localSheetId="0">Лист2!$A$1:$N$90</definedName>
    <definedName name="Print_Area_0_0_0_0_0_0_0_0_0_0_0_0_0_0" localSheetId="0">Лист2!$A$1:$N$90</definedName>
    <definedName name="Print_Area_0_0_0_0_0_0_0_0_0_0_0_0_0_0_0" localSheetId="0">Лист2!$A$1:$N$90</definedName>
    <definedName name="Print_Area_0_0_0_0_0_0_0_0_0_0_0_0_0_0_0_0" localSheetId="0">Лист2!$A$1:$N$90</definedName>
    <definedName name="Print_Area_0_0_0_0_0_0_0_0_0_0_0_0_0_0_0_0_0" localSheetId="0">Лист2!$A$1:$N$90</definedName>
    <definedName name="Print_Area_0_0_0_0_0_0_0_0_0_0_0_0_0_0_0_0_0_0" localSheetId="0">Лист2!$A$1:$N$90</definedName>
    <definedName name="_xlnm.Print_Area" localSheetId="0">Лист2!$A$1:$N$90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H81" i="1" l="1"/>
  <c r="K79" i="1"/>
  <c r="L79" i="1" s="1"/>
  <c r="M79" i="1" s="1"/>
  <c r="N79" i="1" s="1"/>
  <c r="K80" i="1"/>
  <c r="L80" i="1" s="1"/>
  <c r="M80" i="1" s="1"/>
  <c r="N80" i="1" s="1"/>
  <c r="J79" i="1"/>
  <c r="I79" i="1"/>
  <c r="I80" i="1"/>
  <c r="J80" i="1" s="1"/>
  <c r="K67" i="1" l="1"/>
  <c r="L67" i="1" s="1"/>
  <c r="M67" i="1" s="1"/>
  <c r="N67" i="1" s="1"/>
  <c r="K68" i="1"/>
  <c r="L68" i="1" s="1"/>
  <c r="M68" i="1" s="1"/>
  <c r="N68" i="1" s="1"/>
  <c r="K69" i="1"/>
  <c r="L69" i="1" s="1"/>
  <c r="M69" i="1" s="1"/>
  <c r="N69" i="1" s="1"/>
  <c r="K70" i="1"/>
  <c r="L70" i="1" s="1"/>
  <c r="M70" i="1" s="1"/>
  <c r="N70" i="1" s="1"/>
  <c r="K71" i="1"/>
  <c r="L71" i="1" s="1"/>
  <c r="M71" i="1" s="1"/>
  <c r="N71" i="1" s="1"/>
  <c r="K72" i="1"/>
  <c r="L72" i="1" s="1"/>
  <c r="M72" i="1" s="1"/>
  <c r="N72" i="1" s="1"/>
  <c r="K73" i="1"/>
  <c r="L73" i="1" s="1"/>
  <c r="M73" i="1" s="1"/>
  <c r="N73" i="1" s="1"/>
  <c r="K74" i="1"/>
  <c r="L74" i="1" s="1"/>
  <c r="M74" i="1" s="1"/>
  <c r="N74" i="1" s="1"/>
  <c r="K75" i="1"/>
  <c r="L75" i="1" s="1"/>
  <c r="M75" i="1" s="1"/>
  <c r="N75" i="1" s="1"/>
  <c r="K76" i="1"/>
  <c r="L76" i="1" s="1"/>
  <c r="M76" i="1" s="1"/>
  <c r="N76" i="1" s="1"/>
  <c r="K77" i="1"/>
  <c r="L77" i="1" s="1"/>
  <c r="M77" i="1" s="1"/>
  <c r="N77" i="1" s="1"/>
  <c r="K78" i="1"/>
  <c r="L78" i="1" s="1"/>
  <c r="M78" i="1" s="1"/>
  <c r="N78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H67" i="1"/>
  <c r="H68" i="1"/>
  <c r="H69" i="1"/>
  <c r="H70" i="1"/>
  <c r="H71" i="1"/>
  <c r="H72" i="1"/>
  <c r="H73" i="1"/>
  <c r="H74" i="1"/>
  <c r="H75" i="1"/>
  <c r="H76" i="1"/>
  <c r="H77" i="1"/>
  <c r="H78" i="1"/>
  <c r="M66" i="1" l="1"/>
  <c r="N66" i="1" s="1"/>
  <c r="L56" i="1"/>
  <c r="M56" i="1" s="1"/>
  <c r="N56" i="1" s="1"/>
  <c r="L62" i="1"/>
  <c r="M62" i="1" s="1"/>
  <c r="N62" i="1" s="1"/>
  <c r="L66" i="1"/>
  <c r="K56" i="1"/>
  <c r="K57" i="1"/>
  <c r="L57" i="1" s="1"/>
  <c r="M57" i="1" s="1"/>
  <c r="N57" i="1" s="1"/>
  <c r="K58" i="1"/>
  <c r="L58" i="1" s="1"/>
  <c r="M58" i="1" s="1"/>
  <c r="N58" i="1" s="1"/>
  <c r="K59" i="1"/>
  <c r="L59" i="1" s="1"/>
  <c r="M59" i="1" s="1"/>
  <c r="N59" i="1" s="1"/>
  <c r="K60" i="1"/>
  <c r="L60" i="1" s="1"/>
  <c r="M60" i="1" s="1"/>
  <c r="N60" i="1" s="1"/>
  <c r="K61" i="1"/>
  <c r="L61" i="1" s="1"/>
  <c r="M61" i="1" s="1"/>
  <c r="N61" i="1" s="1"/>
  <c r="K62" i="1"/>
  <c r="K63" i="1"/>
  <c r="L63" i="1" s="1"/>
  <c r="M63" i="1" s="1"/>
  <c r="N63" i="1" s="1"/>
  <c r="K64" i="1"/>
  <c r="L64" i="1" s="1"/>
  <c r="M64" i="1" s="1"/>
  <c r="N64" i="1" s="1"/>
  <c r="K65" i="1"/>
  <c r="L65" i="1" s="1"/>
  <c r="M65" i="1" s="1"/>
  <c r="N65" i="1" s="1"/>
  <c r="K66" i="1"/>
  <c r="J59" i="1"/>
  <c r="J64" i="1"/>
  <c r="I56" i="1"/>
  <c r="J56" i="1" s="1"/>
  <c r="I57" i="1"/>
  <c r="J57" i="1" s="1"/>
  <c r="I58" i="1"/>
  <c r="J58" i="1" s="1"/>
  <c r="I59" i="1"/>
  <c r="I60" i="1"/>
  <c r="J60" i="1" s="1"/>
  <c r="I61" i="1"/>
  <c r="J61" i="1" s="1"/>
  <c r="I62" i="1"/>
  <c r="I63" i="1"/>
  <c r="J63" i="1" s="1"/>
  <c r="I64" i="1"/>
  <c r="I65" i="1"/>
  <c r="J65" i="1" s="1"/>
  <c r="I66" i="1"/>
  <c r="J66" i="1" s="1"/>
  <c r="H56" i="1"/>
  <c r="H57" i="1"/>
  <c r="H58" i="1"/>
  <c r="H59" i="1"/>
  <c r="H60" i="1"/>
  <c r="H61" i="1"/>
  <c r="H62" i="1"/>
  <c r="J62" i="1" s="1"/>
  <c r="H63" i="1"/>
  <c r="H64" i="1"/>
  <c r="H65" i="1"/>
  <c r="H66" i="1"/>
  <c r="K55" i="1" l="1"/>
  <c r="L55" i="1" s="1"/>
  <c r="M55" i="1" s="1"/>
  <c r="N55" i="1" s="1"/>
  <c r="I55" i="1"/>
  <c r="J55" i="1" s="1"/>
  <c r="H55" i="1"/>
  <c r="K53" i="1" l="1"/>
  <c r="L53" i="1" s="1"/>
  <c r="M53" i="1" s="1"/>
  <c r="N53" i="1" s="1"/>
  <c r="K54" i="1"/>
  <c r="L54" i="1" s="1"/>
  <c r="M54" i="1" s="1"/>
  <c r="N54" i="1" s="1"/>
  <c r="I54" i="1"/>
  <c r="I53" i="1"/>
  <c r="H54" i="1"/>
  <c r="H53" i="1"/>
  <c r="J53" i="1" s="1"/>
  <c r="J54" i="1" l="1"/>
  <c r="L49" i="1"/>
  <c r="M49" i="1" s="1"/>
  <c r="N49" i="1" s="1"/>
  <c r="L50" i="1"/>
  <c r="M50" i="1" s="1"/>
  <c r="N50" i="1" s="1"/>
  <c r="K49" i="1"/>
  <c r="K50" i="1"/>
  <c r="K51" i="1"/>
  <c r="L51" i="1" s="1"/>
  <c r="M51" i="1" s="1"/>
  <c r="N51" i="1" s="1"/>
  <c r="K52" i="1"/>
  <c r="L52" i="1" s="1"/>
  <c r="M52" i="1" s="1"/>
  <c r="N52" i="1" s="1"/>
  <c r="I49" i="1"/>
  <c r="I50" i="1"/>
  <c r="I51" i="1"/>
  <c r="I52" i="1"/>
  <c r="H52" i="1"/>
  <c r="J52" i="1" s="1"/>
  <c r="H51" i="1"/>
  <c r="J51" i="1" s="1"/>
  <c r="H50" i="1"/>
  <c r="H49" i="1"/>
  <c r="J49" i="1" l="1"/>
  <c r="J50" i="1"/>
  <c r="N44" i="1"/>
  <c r="M44" i="1"/>
  <c r="M45" i="1"/>
  <c r="N45" i="1" s="1"/>
  <c r="M46" i="1"/>
  <c r="N46" i="1" s="1"/>
  <c r="L40" i="1"/>
  <c r="M40" i="1" s="1"/>
  <c r="N40" i="1" s="1"/>
  <c r="L44" i="1"/>
  <c r="L45" i="1"/>
  <c r="L46" i="1"/>
  <c r="L48" i="1"/>
  <c r="M48" i="1" s="1"/>
  <c r="N48" i="1" s="1"/>
  <c r="K38" i="1"/>
  <c r="L38" i="1" s="1"/>
  <c r="M38" i="1" s="1"/>
  <c r="N38" i="1" s="1"/>
  <c r="K39" i="1"/>
  <c r="L39" i="1" s="1"/>
  <c r="M39" i="1" s="1"/>
  <c r="N39" i="1" s="1"/>
  <c r="K40" i="1"/>
  <c r="K41" i="1"/>
  <c r="L41" i="1" s="1"/>
  <c r="M41" i="1" s="1"/>
  <c r="N41" i="1" s="1"/>
  <c r="K42" i="1"/>
  <c r="L42" i="1" s="1"/>
  <c r="M42" i="1" s="1"/>
  <c r="N42" i="1" s="1"/>
  <c r="K43" i="1"/>
  <c r="L43" i="1" s="1"/>
  <c r="M43" i="1" s="1"/>
  <c r="N43" i="1" s="1"/>
  <c r="K44" i="1"/>
  <c r="K45" i="1"/>
  <c r="K46" i="1"/>
  <c r="K47" i="1"/>
  <c r="L47" i="1" s="1"/>
  <c r="M47" i="1" s="1"/>
  <c r="N47" i="1" s="1"/>
  <c r="K48" i="1"/>
  <c r="J40" i="1"/>
  <c r="I38" i="1"/>
  <c r="I39" i="1"/>
  <c r="I40" i="1"/>
  <c r="I41" i="1"/>
  <c r="I42" i="1"/>
  <c r="I43" i="1"/>
  <c r="I44" i="1"/>
  <c r="I45" i="1"/>
  <c r="I46" i="1"/>
  <c r="I47" i="1"/>
  <c r="I48" i="1"/>
  <c r="J48" i="1" s="1"/>
  <c r="H48" i="1"/>
  <c r="H47" i="1"/>
  <c r="H46" i="1"/>
  <c r="H45" i="1"/>
  <c r="H44" i="1"/>
  <c r="H43" i="1"/>
  <c r="J43" i="1" s="1"/>
  <c r="H42" i="1"/>
  <c r="J42" i="1" s="1"/>
  <c r="H41" i="1"/>
  <c r="J41" i="1" s="1"/>
  <c r="H40" i="1"/>
  <c r="H39" i="1"/>
  <c r="J39" i="1" s="1"/>
  <c r="H38" i="1"/>
  <c r="J38" i="1" s="1"/>
  <c r="I81" i="1"/>
  <c r="J81" i="1" s="1"/>
  <c r="L82" i="1" s="1"/>
  <c r="J44" i="1" l="1"/>
  <c r="J45" i="1"/>
  <c r="J46" i="1"/>
  <c r="J47" i="1"/>
  <c r="H82" i="1"/>
  <c r="K36" i="1" l="1"/>
  <c r="L36" i="1" s="1"/>
  <c r="M36" i="1" s="1"/>
  <c r="N36" i="1" s="1"/>
  <c r="K37" i="1"/>
  <c r="L37" i="1" s="1"/>
  <c r="M37" i="1" s="1"/>
  <c r="N37" i="1" s="1"/>
  <c r="I36" i="1"/>
  <c r="I37" i="1"/>
  <c r="H36" i="1"/>
  <c r="H37" i="1"/>
  <c r="J37" i="1" l="1"/>
  <c r="J36" i="1"/>
  <c r="H33" i="1"/>
  <c r="I33" i="1"/>
  <c r="K33" i="1"/>
  <c r="L33" i="1" s="1"/>
  <c r="M33" i="1" s="1"/>
  <c r="N33" i="1" s="1"/>
  <c r="H34" i="1"/>
  <c r="I34" i="1"/>
  <c r="J34" i="1" s="1"/>
  <c r="K34" i="1"/>
  <c r="L34" i="1" s="1"/>
  <c r="M34" i="1" s="1"/>
  <c r="N34" i="1" s="1"/>
  <c r="H32" i="1"/>
  <c r="I32" i="1"/>
  <c r="K32" i="1"/>
  <c r="L32" i="1" s="1"/>
  <c r="M32" i="1" s="1"/>
  <c r="N32" i="1" s="1"/>
  <c r="H31" i="1"/>
  <c r="I31" i="1"/>
  <c r="K31" i="1"/>
  <c r="L31" i="1" s="1"/>
  <c r="M31" i="1" s="1"/>
  <c r="N31" i="1" s="1"/>
  <c r="H30" i="1"/>
  <c r="I30" i="1"/>
  <c r="J30" i="1" s="1"/>
  <c r="K30" i="1"/>
  <c r="L30" i="1" s="1"/>
  <c r="M30" i="1" s="1"/>
  <c r="N30" i="1" s="1"/>
  <c r="H7" i="1"/>
  <c r="I7" i="1"/>
  <c r="J7" i="1" s="1"/>
  <c r="K7" i="1"/>
  <c r="L7" i="1" s="1"/>
  <c r="M7" i="1" s="1"/>
  <c r="H8" i="1"/>
  <c r="I8" i="1"/>
  <c r="K8" i="1"/>
  <c r="L8" i="1" s="1"/>
  <c r="M8" i="1" s="1"/>
  <c r="N8" i="1" s="1"/>
  <c r="H9" i="1"/>
  <c r="J9" i="1" s="1"/>
  <c r="I9" i="1"/>
  <c r="K9" i="1"/>
  <c r="L9" i="1" s="1"/>
  <c r="M9" i="1" s="1"/>
  <c r="N9" i="1" s="1"/>
  <c r="H10" i="1"/>
  <c r="I10" i="1"/>
  <c r="J10" i="1"/>
  <c r="K10" i="1"/>
  <c r="L10" i="1" s="1"/>
  <c r="M10" i="1" s="1"/>
  <c r="N10" i="1" s="1"/>
  <c r="H11" i="1"/>
  <c r="J11" i="1" s="1"/>
  <c r="I11" i="1"/>
  <c r="K11" i="1"/>
  <c r="L11" i="1"/>
  <c r="M11" i="1" s="1"/>
  <c r="N11" i="1" s="1"/>
  <c r="H12" i="1"/>
  <c r="I12" i="1"/>
  <c r="K12" i="1"/>
  <c r="L12" i="1" s="1"/>
  <c r="M12" i="1" s="1"/>
  <c r="N12" i="1" s="1"/>
  <c r="H13" i="1"/>
  <c r="I13" i="1"/>
  <c r="J13" i="1"/>
  <c r="K13" i="1"/>
  <c r="L13" i="1" s="1"/>
  <c r="M13" i="1" s="1"/>
  <c r="N13" i="1" s="1"/>
  <c r="H14" i="1"/>
  <c r="I14" i="1"/>
  <c r="J14" i="1"/>
  <c r="K14" i="1"/>
  <c r="L14" i="1" s="1"/>
  <c r="M14" i="1" s="1"/>
  <c r="N14" i="1" s="1"/>
  <c r="H15" i="1"/>
  <c r="I15" i="1"/>
  <c r="J15" i="1" s="1"/>
  <c r="K15" i="1"/>
  <c r="L15" i="1" s="1"/>
  <c r="M15" i="1" s="1"/>
  <c r="N15" i="1" s="1"/>
  <c r="H16" i="1"/>
  <c r="I16" i="1"/>
  <c r="K16" i="1"/>
  <c r="L16" i="1" s="1"/>
  <c r="M16" i="1" s="1"/>
  <c r="N16" i="1" s="1"/>
  <c r="H17" i="1"/>
  <c r="I17" i="1"/>
  <c r="K17" i="1"/>
  <c r="L17" i="1" s="1"/>
  <c r="M17" i="1" s="1"/>
  <c r="N17" i="1" s="1"/>
  <c r="H18" i="1"/>
  <c r="I18" i="1"/>
  <c r="J18" i="1" s="1"/>
  <c r="K18" i="1"/>
  <c r="L18" i="1" s="1"/>
  <c r="M18" i="1" s="1"/>
  <c r="N18" i="1" s="1"/>
  <c r="H19" i="1"/>
  <c r="I19" i="1"/>
  <c r="J19" i="1" s="1"/>
  <c r="K19" i="1"/>
  <c r="L19" i="1" s="1"/>
  <c r="M19" i="1" s="1"/>
  <c r="N19" i="1" s="1"/>
  <c r="H20" i="1"/>
  <c r="I20" i="1"/>
  <c r="K20" i="1"/>
  <c r="L20" i="1" s="1"/>
  <c r="M20" i="1" s="1"/>
  <c r="N20" i="1" s="1"/>
  <c r="H21" i="1"/>
  <c r="I21" i="1"/>
  <c r="K21" i="1"/>
  <c r="L21" i="1" s="1"/>
  <c r="M21" i="1" s="1"/>
  <c r="N21" i="1" s="1"/>
  <c r="H22" i="1"/>
  <c r="I22" i="1"/>
  <c r="J22" i="1" s="1"/>
  <c r="K22" i="1"/>
  <c r="L22" i="1" s="1"/>
  <c r="M22" i="1" s="1"/>
  <c r="N22" i="1" s="1"/>
  <c r="H23" i="1"/>
  <c r="I23" i="1"/>
  <c r="K23" i="1"/>
  <c r="L23" i="1" s="1"/>
  <c r="M23" i="1" s="1"/>
  <c r="N23" i="1" s="1"/>
  <c r="H24" i="1"/>
  <c r="I24" i="1"/>
  <c r="J24" i="1" s="1"/>
  <c r="K24" i="1"/>
  <c r="L24" i="1" s="1"/>
  <c r="M24" i="1" s="1"/>
  <c r="N24" i="1" s="1"/>
  <c r="H25" i="1"/>
  <c r="I25" i="1"/>
  <c r="K25" i="1"/>
  <c r="L25" i="1" s="1"/>
  <c r="M25" i="1" s="1"/>
  <c r="N25" i="1" s="1"/>
  <c r="H26" i="1"/>
  <c r="I26" i="1"/>
  <c r="J26" i="1" s="1"/>
  <c r="K26" i="1"/>
  <c r="L26" i="1" s="1"/>
  <c r="M26" i="1" s="1"/>
  <c r="N26" i="1" s="1"/>
  <c r="H27" i="1"/>
  <c r="I27" i="1"/>
  <c r="K27" i="1"/>
  <c r="L27" i="1" s="1"/>
  <c r="M27" i="1" s="1"/>
  <c r="N27" i="1" s="1"/>
  <c r="H28" i="1"/>
  <c r="I28" i="1"/>
  <c r="J28" i="1" s="1"/>
  <c r="K28" i="1"/>
  <c r="L28" i="1" s="1"/>
  <c r="M28" i="1" s="1"/>
  <c r="N28" i="1" s="1"/>
  <c r="H29" i="1"/>
  <c r="I29" i="1"/>
  <c r="K29" i="1"/>
  <c r="L29" i="1" s="1"/>
  <c r="M29" i="1" s="1"/>
  <c r="N29" i="1" s="1"/>
  <c r="H35" i="1"/>
  <c r="I35" i="1"/>
  <c r="K35" i="1"/>
  <c r="L35" i="1" s="1"/>
  <c r="M35" i="1" s="1"/>
  <c r="N35" i="1" s="1"/>
  <c r="H85" i="1" l="1"/>
  <c r="J12" i="1"/>
  <c r="J33" i="1"/>
  <c r="K81" i="1"/>
  <c r="J31" i="1"/>
  <c r="J35" i="1"/>
  <c r="J20" i="1"/>
  <c r="J16" i="1"/>
  <c r="J32" i="1"/>
  <c r="J25" i="1"/>
  <c r="J29" i="1"/>
  <c r="J27" i="1"/>
  <c r="J23" i="1"/>
  <c r="J21" i="1"/>
  <c r="J17" i="1"/>
  <c r="J8" i="1"/>
</calcChain>
</file>

<file path=xl/comments1.xml><?xml version="1.0" encoding="utf-8"?>
<comments xmlns="http://schemas.openxmlformats.org/spreadsheetml/2006/main">
  <authors>
    <author/>
    <author>Автор</author>
  </authors>
  <commentList>
    <comment ref="B2" authorId="0">
      <text>
        <r>
          <rPr>
            <sz val="11"/>
            <color rgb="FF000000"/>
            <rFont val="Calibri"/>
            <family val="2"/>
            <charset val="1"/>
          </rPr>
          <t>Здесь необходимо указать предмет контракта</t>
        </r>
      </text>
    </comment>
    <comment ref="M7" authorId="1">
      <text>
        <r>
          <rPr>
            <b/>
            <sz val="9"/>
            <color indexed="81"/>
            <rFont val="Tahoma"/>
            <family val="2"/>
            <charset val="204"/>
          </rPr>
          <t>При формировании спецификации в плане-графике необходимо использовать округленные значения цены за единицу, так как при публикации извещения значения вводятся не менее 1 копейки</t>
        </r>
      </text>
    </comment>
    <comment ref="C9" authorId="0">
      <text>
        <r>
          <rPr>
            <sz val="11"/>
            <color rgb="FF000000"/>
            <rFont val="Calibri"/>
            <family val="2"/>
            <charset val="1"/>
          </rPr>
          <t>При заполнении таблицы расчета НМЦК для приобретения товаров не рекомендуется использовать в качестве единицы измерения "Условную единицу"</t>
        </r>
      </text>
    </comment>
    <comment ref="C10" authorId="0">
      <text>
        <r>
          <rPr>
            <sz val="11"/>
            <color rgb="FF000000"/>
            <rFont val="Calibri"/>
            <family val="2"/>
            <charset val="1"/>
          </rPr>
          <t>При заполнении таблицы расчета НМЦК для приобретения товаров не рекомендуется использовать в качестве единицы измерения "Условную единицу"</t>
        </r>
      </text>
    </comment>
  </commentList>
</comments>
</file>

<file path=xl/sharedStrings.xml><?xml version="1.0" encoding="utf-8"?>
<sst xmlns="http://schemas.openxmlformats.org/spreadsheetml/2006/main" count="175" uniqueCount="107">
  <si>
    <t/>
  </si>
  <si>
    <t>№</t>
  </si>
  <si>
    <t>Основные характеристики объекта закупки</t>
  </si>
  <si>
    <t>Ед. изм</t>
  </si>
  <si>
    <t>Кол-во</t>
  </si>
  <si>
    <t>Коммерческие предложения (руб./ед.изм.)</t>
  </si>
  <si>
    <t>Средняя арифметическая цена за единицу     &lt;ц&gt;</t>
  </si>
  <si>
    <t>Среднее квадратичное отклонение</t>
  </si>
  <si>
    <t>коэффициент вариации цен V (%)                    (не должен превышать 33%)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</si>
  <si>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</si>
  <si>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</si>
  <si>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</si>
  <si>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шт.</t>
  </si>
  <si>
    <t>ИТОГО</t>
  </si>
  <si>
    <t>По произведенным Заказчиком расчетам среднее квадратичное отклонение составило</t>
  </si>
  <si>
    <t>рублей</t>
  </si>
  <si>
    <t>и коэффициент вариации цены составил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</si>
  <si>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</t>
  </si>
  <si>
    <t>дополнительные исследования в целях увеличения количества ценовой информации, используемой в расчетах</t>
  </si>
  <si>
    <t>В результате проведенного расчета НМЦК контракта составила:</t>
  </si>
  <si>
    <t>(должность)</t>
  </si>
  <si>
    <t>(подпись/расшифровка)</t>
  </si>
  <si>
    <t>Дата составления:</t>
  </si>
  <si>
    <t>Стул детский</t>
  </si>
  <si>
    <t>шт</t>
  </si>
  <si>
    <t>Директор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</si>
  <si>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</si>
  <si>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</si>
  <si>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t>Н(М)ЦД, ЦКЕП договора с учетом округления цены за единицу (руб.)</t>
  </si>
  <si>
    <t xml:space="preserve">Расчет Н(М)ЦД по формуле                                  </t>
  </si>
  <si>
    <t>Мука пшеничная</t>
  </si>
  <si>
    <t>Рожки</t>
  </si>
  <si>
    <t>Вермишель</t>
  </si>
  <si>
    <t>Масло подсолнечное</t>
  </si>
  <si>
    <t>Сухари панировочные</t>
  </si>
  <si>
    <t>кг</t>
  </si>
  <si>
    <t>литр</t>
  </si>
  <si>
    <t>Ягоды протёртые</t>
  </si>
  <si>
    <t>Печенье вес</t>
  </si>
  <si>
    <t>Вафли вес.</t>
  </si>
  <si>
    <t xml:space="preserve">Чай Черный листовой </t>
  </si>
  <si>
    <t>Какао порошок витаминизированный Панда 0,250</t>
  </si>
  <si>
    <t xml:space="preserve">Кофейный Напиток </t>
  </si>
  <si>
    <t>Сок фруктовый 1 л</t>
  </si>
  <si>
    <t xml:space="preserve">Соль иодированная </t>
  </si>
  <si>
    <t>Томатная паста 0,5</t>
  </si>
  <si>
    <t>Огурцы консервированные с лимонной кислотой 0,720</t>
  </si>
  <si>
    <t>Зелёный горошек 0,4</t>
  </si>
  <si>
    <t>Уксусная кислота 70%</t>
  </si>
  <si>
    <t>Крахмал 0,2</t>
  </si>
  <si>
    <t>Сок фруктовый 0,2</t>
  </si>
  <si>
    <t>сок фруктовый 3 л</t>
  </si>
  <si>
    <t>лавровый лист</t>
  </si>
  <si>
    <t>Лимонная кислота 10гр</t>
  </si>
  <si>
    <t xml:space="preserve">                   Л.Н Тихомирова</t>
  </si>
  <si>
    <t>Заказчик:  Муниципальное  автономное учреждение Сямженского муниципального округа "Детский оздоровительный центр "Солнечный"</t>
  </si>
  <si>
    <t xml:space="preserve">Перец Черный Молотый </t>
  </si>
  <si>
    <t>Вода "Шуйская долина " 5л</t>
  </si>
  <si>
    <t>Вода 19л</t>
  </si>
  <si>
    <t>Картофель</t>
  </si>
  <si>
    <t>Капуста</t>
  </si>
  <si>
    <t>Морковь</t>
  </si>
  <si>
    <t>Свекла</t>
  </si>
  <si>
    <t xml:space="preserve">Лук репчатый </t>
  </si>
  <si>
    <t>Чеснок</t>
  </si>
  <si>
    <t>Помидоры</t>
  </si>
  <si>
    <t>Огурцы свежие</t>
  </si>
  <si>
    <t>Зелень укропа</t>
  </si>
  <si>
    <t xml:space="preserve">Перец Болгарский </t>
  </si>
  <si>
    <t>Зелень лука</t>
  </si>
  <si>
    <t>Сухофрукты (компотная смесь)</t>
  </si>
  <si>
    <t>Шиповник</t>
  </si>
  <si>
    <t xml:space="preserve">Изюм белый </t>
  </si>
  <si>
    <t xml:space="preserve">Курага </t>
  </si>
  <si>
    <t>Яблоки</t>
  </si>
  <si>
    <t>Груши</t>
  </si>
  <si>
    <t xml:space="preserve">Яйцо 1 категория </t>
  </si>
  <si>
    <t>Крупа гречневая</t>
  </si>
  <si>
    <t xml:space="preserve">Рис длиннозёрный </t>
  </si>
  <si>
    <t>Горох колотый</t>
  </si>
  <si>
    <t>Крупа перловая</t>
  </si>
  <si>
    <t>Пшено</t>
  </si>
  <si>
    <t>Крупа пшеничная</t>
  </si>
  <si>
    <t>Крупа манная</t>
  </si>
  <si>
    <t>Сахарнный песок</t>
  </si>
  <si>
    <t>Геркулес 0,4)</t>
  </si>
  <si>
    <t xml:space="preserve">Кукурузная </t>
  </si>
  <si>
    <t xml:space="preserve">Ячневая </t>
  </si>
  <si>
    <t>Масло крестьянское</t>
  </si>
  <si>
    <t>Молоко питьевое</t>
  </si>
  <si>
    <t>Молоко сгущеное</t>
  </si>
  <si>
    <t>Молоко сухое</t>
  </si>
  <si>
    <t>Сметана</t>
  </si>
  <si>
    <t>Творог</t>
  </si>
  <si>
    <t xml:space="preserve">йогурт питьевой 1,5%  </t>
  </si>
  <si>
    <t>топлёное молоко</t>
  </si>
  <si>
    <t>ряженка 2,5%</t>
  </si>
  <si>
    <t>снежок 2,5 %</t>
  </si>
  <si>
    <t xml:space="preserve">коктель молочный </t>
  </si>
  <si>
    <t>Сыр</t>
  </si>
  <si>
    <t xml:space="preserve">Голень куринная </t>
  </si>
  <si>
    <t xml:space="preserve">Филе куринное </t>
  </si>
  <si>
    <t>20.05.2026г</t>
  </si>
  <si>
    <t>Поставщик №1         Коммерческое предложение  № 90 от 06.05.2026 г.</t>
  </si>
  <si>
    <t>Поставщик №2 Комерческое предложение № 92 от 06.05.2026г.</t>
  </si>
  <si>
    <t>Поставщик №3 Комерческое предложение № 88 от 06.05.2026г.</t>
  </si>
  <si>
    <t xml:space="preserve">Обоснование начальной (максимальной) цены контракта методом сопоставимых рыночных цен                                                                                                                                   поставка  продуктов питания для нужд МАУ СМО "ДОЦ "СОЛНЕЧНЫЙ".                                
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</si>
</sst>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21" x14ac:knownFonts="1"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1"/>
    </font>
    <font>
      <b/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5" fillId="0" borderId="0"/>
    <xf numFmtId="9" fontId="14" fillId="0" borderId="0" applyBorder="0" applyProtection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0" xfId="0" applyFont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center" vertical="top"/>
    </xf>
    <xf numFmtId="4" fontId="10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2" fontId="5" fillId="0" borderId="0" xfId="0" applyNumberFormat="1" applyFont="1"/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/>
    </xf>
    <xf numFmtId="14" fontId="5" fillId="0" borderId="0" xfId="0" applyNumberFormat="1" applyFont="1"/>
    <xf numFmtId="0" fontId="17" fillId="0" borderId="0" xfId="0" applyFont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left" vertical="center" wrapText="1"/>
    </xf>
    <xf numFmtId="4" fontId="10" fillId="0" borderId="9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10" fontId="12" fillId="0" borderId="10" xfId="2" applyNumberFormat="1" applyFont="1" applyBorder="1" applyAlignment="1" applyProtection="1">
      <alignment horizontal="left" vertical="center" wrapText="1"/>
    </xf>
    <xf numFmtId="10" fontId="12" fillId="0" borderId="8" xfId="2" applyNumberFormat="1" applyFont="1" applyBorder="1" applyAlignment="1" applyProtection="1">
      <alignment horizontal="left" vertical="center" wrapText="1"/>
    </xf>
    <xf numFmtId="10" fontId="12" fillId="0" borderId="9" xfId="2" applyNumberFormat="1" applyFont="1" applyBorder="1" applyAlignment="1" applyProtection="1">
      <alignment horizontal="left" vertical="center" wrapText="1"/>
    </xf>
    <xf numFmtId="2" fontId="2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Процентный" xfId="2" builtinId="5"/>
    <cellStyle name="Процентный 2" xfId="3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1285875</xdr:rowOff>
    </xdr:from>
    <xdr:to>
      <xdr:col>9</xdr:col>
      <xdr:colOff>657225</xdr:colOff>
      <xdr:row>5</xdr:row>
      <xdr:rowOff>85725</xdr:rowOff>
    </xdr:to>
    <xdr:pic>
      <xdr:nvPicPr>
        <xdr:cNvPr id="1039" name="Picture 1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2952750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4</xdr:row>
      <xdr:rowOff>981075</xdr:rowOff>
    </xdr:from>
    <xdr:to>
      <xdr:col>8</xdr:col>
      <xdr:colOff>600075</xdr:colOff>
      <xdr:row>4</xdr:row>
      <xdr:rowOff>1400175</xdr:rowOff>
    </xdr:to>
    <xdr:pic>
      <xdr:nvPicPr>
        <xdr:cNvPr id="1040" name="Picture 2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86300" y="2647950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4</xdr:row>
      <xdr:rowOff>489585</xdr:rowOff>
    </xdr:from>
    <xdr:to>
      <xdr:col>11</xdr:col>
      <xdr:colOff>438150</xdr:colOff>
      <xdr:row>4</xdr:row>
      <xdr:rowOff>870585</xdr:rowOff>
    </xdr:to>
    <xdr:pic>
      <xdr:nvPicPr>
        <xdr:cNvPr id="1041" name="Picture 5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15050" y="2575560"/>
          <a:ext cx="1085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676275</xdr:colOff>
      <xdr:row>4</xdr:row>
      <xdr:rowOff>1285875</xdr:rowOff>
    </xdr:from>
    <xdr:to>
      <xdr:col>11</xdr:col>
      <xdr:colOff>0</xdr:colOff>
      <xdr:row>4</xdr:row>
      <xdr:rowOff>1495425</xdr:rowOff>
    </xdr:to>
    <xdr:pic>
      <xdr:nvPicPr>
        <xdr:cNvPr id="1042" name="Picture 6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05600" y="2952750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85</xdr:row>
      <xdr:rowOff>0</xdr:rowOff>
    </xdr:to>
    <xdr:sp macro="" textlink="">
      <xdr:nvSpPr>
        <xdr:cNvPr id="1043" name="shapetype_202" hidden="1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85</xdr:row>
      <xdr:rowOff>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85</xdr:row>
      <xdr:rowOff>0</xdr:rowOff>
    </xdr:to>
    <xdr:sp macro="" textlink="">
      <xdr:nvSpPr>
        <xdr:cNvPr id="1045" name="shapetype_202" hidden="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85</xdr:row>
      <xdr:rowOff>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85</xdr:row>
      <xdr:rowOff>0</xdr:rowOff>
    </xdr:to>
    <xdr:sp macro="" textlink="">
      <xdr:nvSpPr>
        <xdr:cNvPr id="1047" name="shapetype_202" hidden="1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1"/>
  <sheetViews>
    <sheetView tabSelected="1" topLeftCell="A2" zoomScaleNormal="75" workbookViewId="0">
      <selection activeCell="B2" sqref="B2:N2"/>
    </sheetView>
  </sheetViews>
  <sheetFormatPr defaultColWidth="7.7109375" defaultRowHeight="15" x14ac:dyDescent="0.25"/>
  <cols>
    <col min="1" max="1" width="3.140625" style="1" customWidth="1"/>
    <col min="2" max="2" width="14.28515625" style="1" customWidth="1"/>
    <col min="3" max="3" width="6.140625" style="1" customWidth="1"/>
    <col min="4" max="4" width="5" style="1" customWidth="1"/>
    <col min="5" max="5" width="10.7109375" style="1" customWidth="1"/>
    <col min="6" max="6" width="10.28515625" style="1" customWidth="1"/>
    <col min="7" max="7" width="11" style="1" customWidth="1"/>
    <col min="8" max="8" width="10.28515625" style="1" customWidth="1"/>
    <col min="9" max="9" width="9.28515625" style="1" customWidth="1"/>
    <col min="10" max="10" width="11.85546875" style="1" customWidth="1"/>
    <col min="11" max="11" width="12.42578125" style="1" customWidth="1"/>
    <col min="12" max="12" width="11" style="1" customWidth="1"/>
    <col min="13" max="13" width="12.140625" style="1" customWidth="1"/>
    <col min="14" max="14" width="12.85546875" style="1" customWidth="1"/>
    <col min="15" max="15" width="6.28515625" style="1" customWidth="1"/>
    <col min="16" max="16" width="8.5703125" style="1" customWidth="1"/>
    <col min="17" max="17" width="7.5703125" style="1" customWidth="1"/>
    <col min="18" max="248" width="6.28515625" style="1" customWidth="1"/>
    <col min="249" max="249" width="3.140625" style="1" customWidth="1"/>
    <col min="250" max="250" width="11.85546875" style="1" customWidth="1"/>
    <col min="251" max="251" width="43.7109375" style="1" customWidth="1"/>
    <col min="252" max="252" width="3.5703125" style="1" customWidth="1"/>
    <col min="253" max="253" width="6.140625" style="1" customWidth="1"/>
    <col min="254" max="16384" width="7.7109375" style="1"/>
  </cols>
  <sheetData>
    <row r="1" spans="1:256" ht="27.75" hidden="1" customHeight="1" x14ac:dyDescent="0.25">
      <c r="A1"/>
      <c r="B1"/>
      <c r="C1"/>
      <c r="D1"/>
      <c r="E1"/>
      <c r="F1"/>
      <c r="G1"/>
      <c r="H1"/>
      <c r="I1"/>
      <c r="J1"/>
      <c r="K1" s="2"/>
      <c r="L1" s="73"/>
      <c r="M1" s="73"/>
      <c r="N1" s="7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52.5" customHeight="1" x14ac:dyDescent="0.25">
      <c r="A2"/>
      <c r="B2" s="77" t="s">
        <v>106</v>
      </c>
      <c r="C2" s="77"/>
      <c r="D2" s="77"/>
      <c r="E2" s="77"/>
      <c r="F2" s="77"/>
      <c r="G2" s="77"/>
      <c r="H2" s="77"/>
      <c r="I2" s="77"/>
      <c r="J2" s="77"/>
      <c r="K2" s="78"/>
      <c r="L2" s="78"/>
      <c r="M2" s="78"/>
      <c r="N2" s="78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9" customHeight="1" x14ac:dyDescent="0.25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t="s">
        <v>0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40.5" customHeight="1" x14ac:dyDescent="0.25">
      <c r="A4" s="65" t="s">
        <v>1</v>
      </c>
      <c r="B4" s="65" t="s">
        <v>2</v>
      </c>
      <c r="C4" s="65" t="s">
        <v>3</v>
      </c>
      <c r="D4" s="65" t="s">
        <v>4</v>
      </c>
      <c r="E4" s="65" t="s">
        <v>5</v>
      </c>
      <c r="F4" s="65"/>
      <c r="G4" s="65"/>
      <c r="H4" s="63" t="s">
        <v>26</v>
      </c>
      <c r="I4" s="63"/>
      <c r="J4" s="63"/>
      <c r="K4" s="76" t="s">
        <v>27</v>
      </c>
      <c r="L4" s="76"/>
      <c r="M4" s="76"/>
      <c r="N4" s="76"/>
      <c r="O4"/>
      <c r="P4"/>
      <c r="Q4" s="2" t="s">
        <v>0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31.25" customHeight="1" x14ac:dyDescent="0.25">
      <c r="A5" s="65"/>
      <c r="B5" s="65"/>
      <c r="C5" s="65"/>
      <c r="D5" s="65"/>
      <c r="E5" s="41" t="s">
        <v>103</v>
      </c>
      <c r="F5" s="41" t="s">
        <v>104</v>
      </c>
      <c r="G5" s="41" t="s">
        <v>105</v>
      </c>
      <c r="H5" s="42" t="s">
        <v>6</v>
      </c>
      <c r="I5" s="42" t="s">
        <v>7</v>
      </c>
      <c r="J5" s="6" t="s">
        <v>8</v>
      </c>
      <c r="K5" s="51" t="s">
        <v>29</v>
      </c>
      <c r="L5" s="43" t="s">
        <v>9</v>
      </c>
      <c r="M5" s="42" t="s">
        <v>10</v>
      </c>
      <c r="N5" s="42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" customFormat="1" ht="12.75" x14ac:dyDescent="0.2">
      <c r="A6" s="46">
        <v>1</v>
      </c>
      <c r="B6" s="46">
        <v>3</v>
      </c>
      <c r="C6" s="46">
        <v>4</v>
      </c>
      <c r="D6" s="46">
        <v>5</v>
      </c>
      <c r="E6" s="46">
        <v>6</v>
      </c>
      <c r="F6" s="46">
        <v>7</v>
      </c>
      <c r="G6" s="46">
        <v>8</v>
      </c>
      <c r="H6" s="42">
        <v>11</v>
      </c>
      <c r="I6" s="42">
        <v>12</v>
      </c>
      <c r="J6" s="42">
        <v>13</v>
      </c>
      <c r="K6" s="42">
        <v>14</v>
      </c>
      <c r="L6" s="7" t="s">
        <v>11</v>
      </c>
      <c r="M6" s="42">
        <v>14</v>
      </c>
      <c r="N6" s="42">
        <v>15</v>
      </c>
    </row>
    <row r="7" spans="1:256" s="3" customFormat="1" ht="52.5" customHeight="1" x14ac:dyDescent="0.2">
      <c r="A7" s="46">
        <v>1</v>
      </c>
      <c r="B7" s="49" t="s">
        <v>30</v>
      </c>
      <c r="C7" s="9" t="s">
        <v>24</v>
      </c>
      <c r="D7" s="9">
        <v>43</v>
      </c>
      <c r="E7" s="47">
        <v>120</v>
      </c>
      <c r="F7" s="47">
        <v>126</v>
      </c>
      <c r="G7" s="47">
        <v>129</v>
      </c>
      <c r="H7" s="10">
        <f t="shared" ref="H7:H34" si="0">AVERAGE(E7,F7,G7)</f>
        <v>125</v>
      </c>
      <c r="I7" s="11">
        <f t="shared" ref="I7:I81" si="1">SQRT(VAR(E7:G7))</f>
        <v>4.5825756949558398</v>
      </c>
      <c r="J7" s="12">
        <f t="shared" ref="J7:J81" si="2">I7/H7*100</f>
        <v>3.6660605559646715</v>
      </c>
      <c r="K7" s="13">
        <f>D7*SUM(E7:G7)/COLUMNS(E7:G7)</f>
        <v>5375</v>
      </c>
      <c r="L7" s="14">
        <f>K7/D7</f>
        <v>125</v>
      </c>
      <c r="M7" s="15">
        <f t="shared" ref="M7:M34" si="3">ROUNDDOWN(L7,2)</f>
        <v>125</v>
      </c>
      <c r="N7" s="15">
        <f>D7*M7</f>
        <v>5375</v>
      </c>
    </row>
    <row r="8" spans="1:256" s="3" customFormat="1" ht="55.5" customHeight="1" x14ac:dyDescent="0.2">
      <c r="A8" s="46">
        <v>2</v>
      </c>
      <c r="B8" s="50" t="s">
        <v>31</v>
      </c>
      <c r="C8" s="9" t="s">
        <v>35</v>
      </c>
      <c r="D8" s="9">
        <v>350</v>
      </c>
      <c r="E8" s="10">
        <v>65</v>
      </c>
      <c r="F8" s="10">
        <v>66</v>
      </c>
      <c r="G8" s="10">
        <v>68</v>
      </c>
      <c r="H8" s="10">
        <f t="shared" si="0"/>
        <v>66.333333333333329</v>
      </c>
      <c r="I8" s="11">
        <f t="shared" si="1"/>
        <v>1.5275252316519468</v>
      </c>
      <c r="J8" s="12">
        <f t="shared" si="2"/>
        <v>2.3028018567617292</v>
      </c>
      <c r="K8" s="13">
        <f t="shared" ref="K8:K34" si="4">D8*SUM(E8:G8)/COLUMNS(E8:G8)</f>
        <v>23216.666666666668</v>
      </c>
      <c r="L8" s="14">
        <f t="shared" ref="L8:L34" si="5">K8/D8</f>
        <v>66.333333333333343</v>
      </c>
      <c r="M8" s="15">
        <f t="shared" si="3"/>
        <v>66.33</v>
      </c>
      <c r="N8" s="15">
        <f t="shared" ref="N8:N34" si="6">M8*D8</f>
        <v>23215.5</v>
      </c>
    </row>
    <row r="9" spans="1:256" hidden="1" x14ac:dyDescent="0.25">
      <c r="A9" s="46">
        <v>3</v>
      </c>
      <c r="B9" s="8"/>
      <c r="C9" s="9" t="s">
        <v>12</v>
      </c>
      <c r="D9" s="9"/>
      <c r="E9" s="10"/>
      <c r="F9" s="10"/>
      <c r="G9" s="10"/>
      <c r="H9" s="10" t="e">
        <f t="shared" si="0"/>
        <v>#DIV/0!</v>
      </c>
      <c r="I9" s="11" t="e">
        <f t="shared" si="1"/>
        <v>#DIV/0!</v>
      </c>
      <c r="J9" s="12" t="e">
        <f t="shared" si="2"/>
        <v>#DIV/0!</v>
      </c>
      <c r="K9" s="13">
        <f t="shared" si="4"/>
        <v>0</v>
      </c>
      <c r="L9" s="14" t="e">
        <f t="shared" si="5"/>
        <v>#DIV/0!</v>
      </c>
      <c r="M9" s="15" t="e">
        <f t="shared" si="3"/>
        <v>#DIV/0!</v>
      </c>
      <c r="N9" s="15" t="e">
        <f t="shared" si="6"/>
        <v>#DIV/0!</v>
      </c>
      <c r="O9"/>
      <c r="P9" s="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idden="1" x14ac:dyDescent="0.25">
      <c r="A10" s="46">
        <v>4</v>
      </c>
      <c r="B10" s="8"/>
      <c r="C10" s="9" t="s">
        <v>12</v>
      </c>
      <c r="D10" s="9"/>
      <c r="E10" s="10"/>
      <c r="F10" s="10"/>
      <c r="G10" s="10"/>
      <c r="H10" s="10" t="e">
        <f t="shared" si="0"/>
        <v>#DIV/0!</v>
      </c>
      <c r="I10" s="11" t="e">
        <f t="shared" si="1"/>
        <v>#DIV/0!</v>
      </c>
      <c r="J10" s="12" t="e">
        <f t="shared" si="2"/>
        <v>#DIV/0!</v>
      </c>
      <c r="K10" s="13">
        <f t="shared" si="4"/>
        <v>0</v>
      </c>
      <c r="L10" s="14" t="e">
        <f t="shared" si="5"/>
        <v>#DIV/0!</v>
      </c>
      <c r="M10" s="15" t="e">
        <f t="shared" si="3"/>
        <v>#DIV/0!</v>
      </c>
      <c r="N10" s="15" t="e">
        <f t="shared" si="6"/>
        <v>#DIV/0!</v>
      </c>
      <c r="O10"/>
      <c r="P10" s="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3" hidden="1" customHeight="1" x14ac:dyDescent="0.25">
      <c r="A11" s="46">
        <v>5</v>
      </c>
      <c r="B11" s="16" t="s">
        <v>23</v>
      </c>
      <c r="C11" s="9"/>
      <c r="D11" s="9"/>
      <c r="E11" s="10"/>
      <c r="F11" s="10"/>
      <c r="G11" s="10"/>
      <c r="H11" s="10" t="e">
        <f t="shared" si="0"/>
        <v>#DIV/0!</v>
      </c>
      <c r="I11" s="11" t="e">
        <f t="shared" si="1"/>
        <v>#DIV/0!</v>
      </c>
      <c r="J11" s="12" t="e">
        <f t="shared" si="2"/>
        <v>#DIV/0!</v>
      </c>
      <c r="K11" s="13">
        <f t="shared" si="4"/>
        <v>0</v>
      </c>
      <c r="L11" s="14" t="e">
        <f t="shared" si="5"/>
        <v>#DIV/0!</v>
      </c>
      <c r="M11" s="15" t="e">
        <f t="shared" si="3"/>
        <v>#DIV/0!</v>
      </c>
      <c r="N11" s="15" t="e">
        <f t="shared" si="6"/>
        <v>#DIV/0!</v>
      </c>
      <c r="O11"/>
      <c r="P11" s="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3" hidden="1" customHeight="1" x14ac:dyDescent="0.25">
      <c r="A12" s="46">
        <v>8</v>
      </c>
      <c r="B12" s="16"/>
      <c r="C12" s="9"/>
      <c r="D12" s="9"/>
      <c r="E12" s="17"/>
      <c r="F12" s="17"/>
      <c r="G12" s="17"/>
      <c r="H12" s="10" t="e">
        <f t="shared" si="0"/>
        <v>#DIV/0!</v>
      </c>
      <c r="I12" s="11" t="e">
        <f t="shared" si="1"/>
        <v>#DIV/0!</v>
      </c>
      <c r="J12" s="12" t="e">
        <f t="shared" si="2"/>
        <v>#DIV/0!</v>
      </c>
      <c r="K12" s="13">
        <f t="shared" si="4"/>
        <v>0</v>
      </c>
      <c r="L12" s="14" t="e">
        <f t="shared" si="5"/>
        <v>#DIV/0!</v>
      </c>
      <c r="M12" s="15" t="e">
        <f t="shared" si="3"/>
        <v>#DIV/0!</v>
      </c>
      <c r="N12" s="15" t="e">
        <f t="shared" si="6"/>
        <v>#DIV/0!</v>
      </c>
      <c r="O12"/>
      <c r="P12" s="5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3" hidden="1" customHeight="1" x14ac:dyDescent="0.25">
      <c r="A13" s="46">
        <v>9</v>
      </c>
      <c r="B13" s="16"/>
      <c r="C13" s="9"/>
      <c r="D13" s="9"/>
      <c r="E13" s="17"/>
      <c r="F13" s="17"/>
      <c r="G13" s="17"/>
      <c r="H13" s="10" t="e">
        <f t="shared" si="0"/>
        <v>#DIV/0!</v>
      </c>
      <c r="I13" s="11" t="e">
        <f t="shared" si="1"/>
        <v>#DIV/0!</v>
      </c>
      <c r="J13" s="12" t="e">
        <f t="shared" si="2"/>
        <v>#DIV/0!</v>
      </c>
      <c r="K13" s="13">
        <f t="shared" si="4"/>
        <v>0</v>
      </c>
      <c r="L13" s="14" t="e">
        <f t="shared" si="5"/>
        <v>#DIV/0!</v>
      </c>
      <c r="M13" s="15" t="e">
        <f t="shared" si="3"/>
        <v>#DIV/0!</v>
      </c>
      <c r="N13" s="15" t="e">
        <f t="shared" si="6"/>
        <v>#DIV/0!</v>
      </c>
      <c r="O13"/>
      <c r="P13" s="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3" hidden="1" customHeight="1" x14ac:dyDescent="0.25">
      <c r="A14" s="46">
        <v>10</v>
      </c>
      <c r="B14" s="16"/>
      <c r="C14" s="9"/>
      <c r="D14" s="9"/>
      <c r="E14" s="17"/>
      <c r="F14" s="17"/>
      <c r="G14" s="17"/>
      <c r="H14" s="10" t="e">
        <f t="shared" si="0"/>
        <v>#DIV/0!</v>
      </c>
      <c r="I14" s="11" t="e">
        <f t="shared" si="1"/>
        <v>#DIV/0!</v>
      </c>
      <c r="J14" s="12" t="e">
        <f t="shared" si="2"/>
        <v>#DIV/0!</v>
      </c>
      <c r="K14" s="13">
        <f t="shared" si="4"/>
        <v>0</v>
      </c>
      <c r="L14" s="14" t="e">
        <f t="shared" si="5"/>
        <v>#DIV/0!</v>
      </c>
      <c r="M14" s="15" t="e">
        <f t="shared" si="3"/>
        <v>#DIV/0!</v>
      </c>
      <c r="N14" s="15" t="e">
        <f t="shared" si="6"/>
        <v>#DIV/0!</v>
      </c>
      <c r="O14"/>
      <c r="P14" s="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3" customHeight="1" x14ac:dyDescent="0.25">
      <c r="A15" s="52">
        <v>3</v>
      </c>
      <c r="B15" s="16" t="s">
        <v>32</v>
      </c>
      <c r="C15" s="9" t="s">
        <v>35</v>
      </c>
      <c r="D15" s="9">
        <v>10</v>
      </c>
      <c r="E15" s="17">
        <v>65</v>
      </c>
      <c r="F15" s="17">
        <v>66</v>
      </c>
      <c r="G15" s="17">
        <v>68</v>
      </c>
      <c r="H15" s="10">
        <f t="shared" si="0"/>
        <v>66.333333333333329</v>
      </c>
      <c r="I15" s="11">
        <f t="shared" si="1"/>
        <v>1.5275252316519468</v>
      </c>
      <c r="J15" s="12">
        <f t="shared" si="2"/>
        <v>2.3028018567617292</v>
      </c>
      <c r="K15" s="13">
        <f t="shared" si="4"/>
        <v>663.33333333333337</v>
      </c>
      <c r="L15" s="14">
        <f t="shared" si="5"/>
        <v>66.333333333333343</v>
      </c>
      <c r="M15" s="15">
        <f t="shared" si="3"/>
        <v>66.33</v>
      </c>
      <c r="N15" s="15">
        <f t="shared" si="6"/>
        <v>663.3</v>
      </c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3" customHeight="1" x14ac:dyDescent="0.25">
      <c r="A16" s="52">
        <v>4</v>
      </c>
      <c r="B16" s="16" t="s">
        <v>37</v>
      </c>
      <c r="C16" s="9" t="s">
        <v>35</v>
      </c>
      <c r="D16" s="9">
        <v>108</v>
      </c>
      <c r="E16" s="17">
        <v>190</v>
      </c>
      <c r="F16" s="17">
        <v>192</v>
      </c>
      <c r="G16" s="17">
        <v>195</v>
      </c>
      <c r="H16" s="10">
        <f t="shared" si="0"/>
        <v>192.33333333333334</v>
      </c>
      <c r="I16" s="11">
        <f t="shared" si="1"/>
        <v>2.5166114784235836</v>
      </c>
      <c r="J16" s="12">
        <f t="shared" si="2"/>
        <v>1.3084635069793329</v>
      </c>
      <c r="K16" s="13">
        <f t="shared" si="4"/>
        <v>20772</v>
      </c>
      <c r="L16" s="14">
        <f t="shared" si="5"/>
        <v>192.33333333333334</v>
      </c>
      <c r="M16" s="15">
        <f t="shared" si="3"/>
        <v>192.33</v>
      </c>
      <c r="N16" s="15">
        <f t="shared" si="6"/>
        <v>20771.640000000003</v>
      </c>
      <c r="O16"/>
      <c r="P16" s="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3" customHeight="1" x14ac:dyDescent="0.25">
      <c r="A17" s="52">
        <v>5</v>
      </c>
      <c r="B17" s="16" t="s">
        <v>38</v>
      </c>
      <c r="C17" s="9" t="s">
        <v>35</v>
      </c>
      <c r="D17" s="9">
        <v>180</v>
      </c>
      <c r="E17" s="17">
        <v>220</v>
      </c>
      <c r="F17" s="17">
        <v>225</v>
      </c>
      <c r="G17" s="17">
        <v>230</v>
      </c>
      <c r="H17" s="10">
        <f t="shared" si="0"/>
        <v>225</v>
      </c>
      <c r="I17" s="11">
        <f t="shared" si="1"/>
        <v>5</v>
      </c>
      <c r="J17" s="12">
        <f t="shared" si="2"/>
        <v>2.2222222222222223</v>
      </c>
      <c r="K17" s="13">
        <f t="shared" si="4"/>
        <v>40500</v>
      </c>
      <c r="L17" s="14">
        <f t="shared" si="5"/>
        <v>225</v>
      </c>
      <c r="M17" s="15">
        <f t="shared" si="3"/>
        <v>225</v>
      </c>
      <c r="N17" s="15">
        <f t="shared" si="6"/>
        <v>40500</v>
      </c>
      <c r="O17"/>
      <c r="P17" s="5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3" customHeight="1" x14ac:dyDescent="0.25">
      <c r="A18" s="52">
        <v>6</v>
      </c>
      <c r="B18" s="16" t="s">
        <v>39</v>
      </c>
      <c r="C18" s="9" t="s">
        <v>35</v>
      </c>
      <c r="D18" s="9">
        <v>120</v>
      </c>
      <c r="E18" s="17">
        <v>210</v>
      </c>
      <c r="F18" s="17">
        <v>220</v>
      </c>
      <c r="G18" s="17">
        <v>230</v>
      </c>
      <c r="H18" s="10">
        <f t="shared" si="0"/>
        <v>220</v>
      </c>
      <c r="I18" s="11">
        <f t="shared" si="1"/>
        <v>10</v>
      </c>
      <c r="J18" s="12">
        <f t="shared" si="2"/>
        <v>4.5454545454545459</v>
      </c>
      <c r="K18" s="13">
        <f t="shared" si="4"/>
        <v>26400</v>
      </c>
      <c r="L18" s="14">
        <f t="shared" si="5"/>
        <v>220</v>
      </c>
      <c r="M18" s="15">
        <f t="shared" si="3"/>
        <v>220</v>
      </c>
      <c r="N18" s="15">
        <f t="shared" si="6"/>
        <v>26400</v>
      </c>
      <c r="O18"/>
      <c r="P18" s="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3" customHeight="1" x14ac:dyDescent="0.25">
      <c r="A19" s="52">
        <v>7</v>
      </c>
      <c r="B19" s="16" t="s">
        <v>40</v>
      </c>
      <c r="C19" s="9" t="s">
        <v>24</v>
      </c>
      <c r="D19" s="9">
        <v>150</v>
      </c>
      <c r="E19" s="17">
        <v>130</v>
      </c>
      <c r="F19" s="17">
        <v>138</v>
      </c>
      <c r="G19" s="55">
        <v>139.80000000000001</v>
      </c>
      <c r="H19" s="10" t="e">
        <f>AVERAGE(E19,F19,#REF!)</f>
        <v>#REF!</v>
      </c>
      <c r="I19" s="11">
        <f t="shared" si="1"/>
        <v>5.2166400425305728</v>
      </c>
      <c r="J19" s="12" t="e">
        <f t="shared" si="2"/>
        <v>#REF!</v>
      </c>
      <c r="K19" s="13">
        <f t="shared" si="4"/>
        <v>20390</v>
      </c>
      <c r="L19" s="14">
        <f t="shared" si="5"/>
        <v>135.93333333333334</v>
      </c>
      <c r="M19" s="15">
        <f t="shared" si="3"/>
        <v>135.93</v>
      </c>
      <c r="N19" s="15">
        <f t="shared" si="6"/>
        <v>20389.5</v>
      </c>
      <c r="O19"/>
      <c r="P19" s="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3" customHeight="1" x14ac:dyDescent="0.25">
      <c r="A20" s="52">
        <v>8</v>
      </c>
      <c r="B20" s="16" t="s">
        <v>41</v>
      </c>
      <c r="C20" s="9" t="s">
        <v>24</v>
      </c>
      <c r="D20" s="9">
        <v>60</v>
      </c>
      <c r="E20" s="17">
        <v>160</v>
      </c>
      <c r="F20" s="17">
        <v>169</v>
      </c>
      <c r="G20" s="17">
        <v>169.5</v>
      </c>
      <c r="H20" s="10">
        <f t="shared" si="0"/>
        <v>166.16666666666666</v>
      </c>
      <c r="I20" s="11">
        <f t="shared" si="1"/>
        <v>5.346338310781813</v>
      </c>
      <c r="J20" s="12">
        <f t="shared" si="2"/>
        <v>3.217455352526668</v>
      </c>
      <c r="K20" s="13">
        <f t="shared" si="4"/>
        <v>9970</v>
      </c>
      <c r="L20" s="14">
        <f t="shared" si="5"/>
        <v>166.16666666666666</v>
      </c>
      <c r="M20" s="15">
        <f t="shared" si="3"/>
        <v>166.16</v>
      </c>
      <c r="N20" s="15">
        <f t="shared" si="6"/>
        <v>9969.6</v>
      </c>
      <c r="O20"/>
      <c r="P20" s="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3" customHeight="1" x14ac:dyDescent="0.25">
      <c r="A21" s="54">
        <v>9</v>
      </c>
      <c r="B21" s="16" t="s">
        <v>42</v>
      </c>
      <c r="C21" s="9" t="s">
        <v>24</v>
      </c>
      <c r="D21" s="9">
        <v>100</v>
      </c>
      <c r="E21" s="17">
        <v>55</v>
      </c>
      <c r="F21" s="17">
        <v>58</v>
      </c>
      <c r="G21" s="17">
        <v>58.7</v>
      </c>
      <c r="H21" s="10">
        <f t="shared" ref="H21:H24" si="7">AVERAGE(E21,F21,G21)</f>
        <v>57.233333333333327</v>
      </c>
      <c r="I21" s="11">
        <f t="shared" ref="I21:I24" si="8">SQRT(VAR(E21:G21))</f>
        <v>1.9655363983740768</v>
      </c>
      <c r="J21" s="12">
        <f t="shared" ref="J21:J24" si="9">I21/H21*100</f>
        <v>3.434251132860938</v>
      </c>
      <c r="K21" s="13">
        <f t="shared" ref="K21:K24" si="10">D21*SUM(E21:G21)/COLUMNS(E21:G21)</f>
        <v>5723.333333333333</v>
      </c>
      <c r="L21" s="14">
        <f t="shared" ref="L21:L24" si="11">K21/D21</f>
        <v>57.233333333333327</v>
      </c>
      <c r="M21" s="15">
        <f t="shared" ref="M21:M24" si="12">ROUNDDOWN(L21,2)</f>
        <v>57.23</v>
      </c>
      <c r="N21" s="15">
        <f t="shared" ref="N21:N24" si="13">M21*D21</f>
        <v>5723</v>
      </c>
      <c r="O21"/>
      <c r="P21" s="5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3" customHeight="1" x14ac:dyDescent="0.25">
      <c r="A22" s="54">
        <v>10</v>
      </c>
      <c r="B22" s="16" t="s">
        <v>43</v>
      </c>
      <c r="C22" s="9" t="s">
        <v>24</v>
      </c>
      <c r="D22" s="9">
        <v>1680</v>
      </c>
      <c r="E22" s="17">
        <v>68</v>
      </c>
      <c r="F22" s="17">
        <v>69</v>
      </c>
      <c r="G22" s="17">
        <v>70</v>
      </c>
      <c r="H22" s="10">
        <f t="shared" si="7"/>
        <v>69</v>
      </c>
      <c r="I22" s="11">
        <f t="shared" si="8"/>
        <v>1</v>
      </c>
      <c r="J22" s="12">
        <f t="shared" si="9"/>
        <v>1.4492753623188406</v>
      </c>
      <c r="K22" s="13">
        <f t="shared" si="10"/>
        <v>115920</v>
      </c>
      <c r="L22" s="14">
        <f t="shared" si="11"/>
        <v>69</v>
      </c>
      <c r="M22" s="15">
        <f t="shared" si="12"/>
        <v>69</v>
      </c>
      <c r="N22" s="15">
        <f t="shared" si="13"/>
        <v>115920</v>
      </c>
      <c r="O22"/>
      <c r="P22" s="5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33" customHeight="1" x14ac:dyDescent="0.25">
      <c r="A23" s="54">
        <v>11</v>
      </c>
      <c r="B23" s="16" t="s">
        <v>44</v>
      </c>
      <c r="C23" s="9" t="s">
        <v>24</v>
      </c>
      <c r="D23" s="9">
        <v>110</v>
      </c>
      <c r="E23" s="17">
        <v>30</v>
      </c>
      <c r="F23" s="17">
        <v>31</v>
      </c>
      <c r="G23" s="17">
        <v>33</v>
      </c>
      <c r="H23" s="10">
        <f t="shared" si="7"/>
        <v>31.333333333333332</v>
      </c>
      <c r="I23" s="11">
        <f t="shared" si="8"/>
        <v>1.5275252316519465</v>
      </c>
      <c r="J23" s="12">
        <f t="shared" si="9"/>
        <v>4.8750805265487651</v>
      </c>
      <c r="K23" s="13">
        <f t="shared" si="10"/>
        <v>3446.6666666666665</v>
      </c>
      <c r="L23" s="14">
        <f t="shared" si="11"/>
        <v>31.333333333333332</v>
      </c>
      <c r="M23" s="15">
        <f t="shared" si="12"/>
        <v>31.33</v>
      </c>
      <c r="N23" s="15">
        <f t="shared" si="13"/>
        <v>3446.2999999999997</v>
      </c>
      <c r="O23"/>
      <c r="P23" s="5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3" customHeight="1" x14ac:dyDescent="0.25">
      <c r="A24" s="54">
        <v>12</v>
      </c>
      <c r="B24" s="16" t="s">
        <v>33</v>
      </c>
      <c r="C24" s="9" t="s">
        <v>36</v>
      </c>
      <c r="D24" s="9">
        <v>250</v>
      </c>
      <c r="E24" s="17">
        <v>160</v>
      </c>
      <c r="F24" s="17">
        <v>162</v>
      </c>
      <c r="G24" s="17">
        <v>164</v>
      </c>
      <c r="H24" s="10">
        <f t="shared" si="7"/>
        <v>162</v>
      </c>
      <c r="I24" s="11">
        <f t="shared" si="8"/>
        <v>2</v>
      </c>
      <c r="J24" s="12">
        <f t="shared" si="9"/>
        <v>1.2345679012345678</v>
      </c>
      <c r="K24" s="13">
        <f t="shared" si="10"/>
        <v>40500</v>
      </c>
      <c r="L24" s="14">
        <f t="shared" si="11"/>
        <v>162</v>
      </c>
      <c r="M24" s="15">
        <f t="shared" si="12"/>
        <v>162</v>
      </c>
      <c r="N24" s="15">
        <f t="shared" si="13"/>
        <v>40500</v>
      </c>
      <c r="O24"/>
      <c r="P24" s="5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3" customHeight="1" x14ac:dyDescent="0.25">
      <c r="A25" s="54">
        <v>13</v>
      </c>
      <c r="B25" s="16" t="s">
        <v>45</v>
      </c>
      <c r="C25" s="9" t="s">
        <v>24</v>
      </c>
      <c r="D25" s="9">
        <v>120</v>
      </c>
      <c r="E25" s="17">
        <v>190</v>
      </c>
      <c r="F25" s="17">
        <v>195</v>
      </c>
      <c r="G25" s="17">
        <v>198</v>
      </c>
      <c r="H25" s="10">
        <f t="shared" ref="H25" si="14">AVERAGE(E25,F25,G25)</f>
        <v>194.33333333333334</v>
      </c>
      <c r="I25" s="11">
        <f t="shared" ref="I25" si="15">SQRT(VAR(E25:G25))</f>
        <v>4.0414518843273806</v>
      </c>
      <c r="J25" s="12">
        <f t="shared" ref="J25" si="16">I25/H25*100</f>
        <v>2.079649340134158</v>
      </c>
      <c r="K25" s="13">
        <f t="shared" ref="K25" si="17">D25*SUM(E25:G25)/COLUMNS(E25:G25)</f>
        <v>23320</v>
      </c>
      <c r="L25" s="14">
        <f t="shared" ref="L25" si="18">K25/D25</f>
        <v>194.33333333333334</v>
      </c>
      <c r="M25" s="15">
        <f t="shared" ref="M25" si="19">ROUNDDOWN(L25,2)</f>
        <v>194.33</v>
      </c>
      <c r="N25" s="15">
        <f t="shared" ref="N25" si="20">M25*D25</f>
        <v>23319.600000000002</v>
      </c>
      <c r="O25"/>
      <c r="P25" s="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3" customHeight="1" x14ac:dyDescent="0.25">
      <c r="A26" s="54">
        <v>14</v>
      </c>
      <c r="B26" s="16" t="s">
        <v>46</v>
      </c>
      <c r="C26" s="9" t="s">
        <v>24</v>
      </c>
      <c r="D26" s="9">
        <v>100</v>
      </c>
      <c r="E26" s="17">
        <v>130</v>
      </c>
      <c r="F26" s="17">
        <v>138</v>
      </c>
      <c r="G26" s="17">
        <v>140</v>
      </c>
      <c r="H26" s="10">
        <f t="shared" si="0"/>
        <v>136</v>
      </c>
      <c r="I26" s="11">
        <f t="shared" si="1"/>
        <v>5.2915026221291814</v>
      </c>
      <c r="J26" s="12">
        <f t="shared" si="2"/>
        <v>3.8908107515655743</v>
      </c>
      <c r="K26" s="13">
        <f t="shared" si="4"/>
        <v>13600</v>
      </c>
      <c r="L26" s="14">
        <f t="shared" si="5"/>
        <v>136</v>
      </c>
      <c r="M26" s="15">
        <f t="shared" si="3"/>
        <v>136</v>
      </c>
      <c r="N26" s="15">
        <f t="shared" si="6"/>
        <v>13600</v>
      </c>
      <c r="O26"/>
      <c r="P26" s="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3" customHeight="1" x14ac:dyDescent="0.25">
      <c r="A27" s="54">
        <v>15</v>
      </c>
      <c r="B27" s="16" t="s">
        <v>47</v>
      </c>
      <c r="C27" s="9" t="s">
        <v>24</v>
      </c>
      <c r="D27" s="9">
        <v>60</v>
      </c>
      <c r="E27" s="17">
        <v>98</v>
      </c>
      <c r="F27" s="17">
        <v>105</v>
      </c>
      <c r="G27" s="17">
        <v>110</v>
      </c>
      <c r="H27" s="10">
        <f t="shared" si="0"/>
        <v>104.33333333333333</v>
      </c>
      <c r="I27" s="11">
        <f t="shared" si="1"/>
        <v>6.0277137733417074</v>
      </c>
      <c r="J27" s="12">
        <f t="shared" si="2"/>
        <v>5.7773614440974832</v>
      </c>
      <c r="K27" s="13">
        <f t="shared" si="4"/>
        <v>6260</v>
      </c>
      <c r="L27" s="14">
        <f t="shared" si="5"/>
        <v>104.33333333333333</v>
      </c>
      <c r="M27" s="15">
        <f t="shared" si="3"/>
        <v>104.33</v>
      </c>
      <c r="N27" s="15">
        <f t="shared" si="6"/>
        <v>6259.8</v>
      </c>
      <c r="O27"/>
      <c r="P27" s="5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3" customHeight="1" x14ac:dyDescent="0.25">
      <c r="A28" s="54">
        <v>16</v>
      </c>
      <c r="B28" s="16" t="s">
        <v>34</v>
      </c>
      <c r="C28" s="9" t="s">
        <v>24</v>
      </c>
      <c r="D28" s="9">
        <v>400</v>
      </c>
      <c r="E28" s="17">
        <v>45</v>
      </c>
      <c r="F28" s="17">
        <v>47</v>
      </c>
      <c r="G28" s="17">
        <v>49</v>
      </c>
      <c r="H28" s="10">
        <f t="shared" si="0"/>
        <v>47</v>
      </c>
      <c r="I28" s="11">
        <f t="shared" si="1"/>
        <v>2</v>
      </c>
      <c r="J28" s="12">
        <f t="shared" si="2"/>
        <v>4.2553191489361701</v>
      </c>
      <c r="K28" s="13">
        <f t="shared" si="4"/>
        <v>18800</v>
      </c>
      <c r="L28" s="14">
        <f t="shared" si="5"/>
        <v>47</v>
      </c>
      <c r="M28" s="15">
        <f t="shared" si="3"/>
        <v>47</v>
      </c>
      <c r="N28" s="15">
        <f t="shared" si="6"/>
        <v>18800</v>
      </c>
      <c r="O28"/>
      <c r="P28" s="5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3" customHeight="1" x14ac:dyDescent="0.25">
      <c r="A29" s="54">
        <v>17</v>
      </c>
      <c r="B29" s="16" t="s">
        <v>48</v>
      </c>
      <c r="C29" s="9" t="s">
        <v>24</v>
      </c>
      <c r="D29" s="9">
        <v>24</v>
      </c>
      <c r="E29" s="17">
        <v>33</v>
      </c>
      <c r="F29" s="17">
        <v>41</v>
      </c>
      <c r="G29" s="17">
        <v>45</v>
      </c>
      <c r="H29" s="10">
        <f t="shared" si="0"/>
        <v>39.666666666666664</v>
      </c>
      <c r="I29" s="11">
        <f t="shared" si="1"/>
        <v>6.1101009266077995</v>
      </c>
      <c r="J29" s="12">
        <f t="shared" si="2"/>
        <v>15.403615781364202</v>
      </c>
      <c r="K29" s="13">
        <f t="shared" si="4"/>
        <v>952</v>
      </c>
      <c r="L29" s="14">
        <f t="shared" si="5"/>
        <v>39.666666666666664</v>
      </c>
      <c r="M29" s="15">
        <f t="shared" si="3"/>
        <v>39.659999999999997</v>
      </c>
      <c r="N29" s="15">
        <f t="shared" si="6"/>
        <v>951.83999999999992</v>
      </c>
      <c r="O29"/>
      <c r="P29" s="5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3" customHeight="1" x14ac:dyDescent="0.25">
      <c r="A30" s="56">
        <v>18</v>
      </c>
      <c r="B30" s="16" t="s">
        <v>50</v>
      </c>
      <c r="C30" s="9" t="s">
        <v>24</v>
      </c>
      <c r="D30" s="9">
        <v>600</v>
      </c>
      <c r="E30" s="17">
        <v>25</v>
      </c>
      <c r="F30" s="17">
        <v>27</v>
      </c>
      <c r="G30" s="17">
        <v>29</v>
      </c>
      <c r="H30" s="10">
        <f t="shared" si="0"/>
        <v>27</v>
      </c>
      <c r="I30" s="11">
        <f t="shared" si="1"/>
        <v>2</v>
      </c>
      <c r="J30" s="12">
        <f t="shared" si="2"/>
        <v>7.4074074074074066</v>
      </c>
      <c r="K30" s="13">
        <f t="shared" si="4"/>
        <v>16200</v>
      </c>
      <c r="L30" s="14">
        <f t="shared" si="5"/>
        <v>27</v>
      </c>
      <c r="M30" s="15">
        <f t="shared" si="3"/>
        <v>27</v>
      </c>
      <c r="N30" s="15">
        <f t="shared" si="6"/>
        <v>16200</v>
      </c>
      <c r="O30"/>
      <c r="P30" s="5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3" customHeight="1" x14ac:dyDescent="0.25">
      <c r="A31" s="56">
        <v>19</v>
      </c>
      <c r="B31" s="16" t="s">
        <v>51</v>
      </c>
      <c r="C31" s="9" t="s">
        <v>24</v>
      </c>
      <c r="D31" s="9">
        <v>600</v>
      </c>
      <c r="E31" s="17">
        <v>190</v>
      </c>
      <c r="F31" s="17">
        <v>199</v>
      </c>
      <c r="G31" s="17">
        <v>210</v>
      </c>
      <c r="H31" s="10">
        <f t="shared" si="0"/>
        <v>199.66666666666666</v>
      </c>
      <c r="I31" s="11">
        <f t="shared" si="1"/>
        <v>10.016652800877813</v>
      </c>
      <c r="J31" s="12">
        <f t="shared" si="2"/>
        <v>5.0166875463494884</v>
      </c>
      <c r="K31" s="13">
        <f t="shared" si="4"/>
        <v>119800</v>
      </c>
      <c r="L31" s="14">
        <f t="shared" si="5"/>
        <v>199.66666666666666</v>
      </c>
      <c r="M31" s="15">
        <f t="shared" si="3"/>
        <v>199.66</v>
      </c>
      <c r="N31" s="15">
        <f t="shared" si="6"/>
        <v>119796</v>
      </c>
      <c r="O31"/>
      <c r="P31" s="5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3" customHeight="1" x14ac:dyDescent="0.25">
      <c r="A32" s="56">
        <v>20</v>
      </c>
      <c r="B32" s="16" t="s">
        <v>56</v>
      </c>
      <c r="C32" s="9" t="s">
        <v>24</v>
      </c>
      <c r="D32" s="9">
        <v>50</v>
      </c>
      <c r="E32" s="17">
        <v>20</v>
      </c>
      <c r="F32" s="17">
        <v>23</v>
      </c>
      <c r="G32" s="17">
        <v>27</v>
      </c>
      <c r="H32" s="10">
        <f t="shared" si="0"/>
        <v>23.333333333333332</v>
      </c>
      <c r="I32" s="11">
        <f t="shared" si="1"/>
        <v>3.5118845842842519</v>
      </c>
      <c r="J32" s="12">
        <f t="shared" si="2"/>
        <v>15.050933932646796</v>
      </c>
      <c r="K32" s="13">
        <f t="shared" si="4"/>
        <v>1166.6666666666667</v>
      </c>
      <c r="L32" s="14">
        <f t="shared" si="5"/>
        <v>23.333333333333336</v>
      </c>
      <c r="M32" s="15">
        <f t="shared" si="3"/>
        <v>23.33</v>
      </c>
      <c r="N32" s="15">
        <f t="shared" si="6"/>
        <v>1166.5</v>
      </c>
      <c r="O32"/>
      <c r="P32" s="5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3" customHeight="1" x14ac:dyDescent="0.25">
      <c r="A33" s="56">
        <v>21</v>
      </c>
      <c r="B33" s="16" t="s">
        <v>53</v>
      </c>
      <c r="C33" s="9" t="s">
        <v>24</v>
      </c>
      <c r="D33" s="9">
        <v>100</v>
      </c>
      <c r="E33" s="17">
        <v>10</v>
      </c>
      <c r="F33" s="17">
        <v>13</v>
      </c>
      <c r="G33" s="17">
        <v>15</v>
      </c>
      <c r="H33" s="10">
        <f t="shared" si="0"/>
        <v>12.666666666666666</v>
      </c>
      <c r="I33" s="11">
        <f t="shared" si="1"/>
        <v>2.5166114784235849</v>
      </c>
      <c r="J33" s="12">
        <f t="shared" si="2"/>
        <v>19.867985355975669</v>
      </c>
      <c r="K33" s="13">
        <f t="shared" si="4"/>
        <v>1266.6666666666667</v>
      </c>
      <c r="L33" s="14">
        <f t="shared" si="5"/>
        <v>12.666666666666668</v>
      </c>
      <c r="M33" s="15">
        <f t="shared" si="3"/>
        <v>12.66</v>
      </c>
      <c r="N33" s="15">
        <f t="shared" si="6"/>
        <v>1266</v>
      </c>
      <c r="O33"/>
      <c r="P33" s="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3" customHeight="1" x14ac:dyDescent="0.25">
      <c r="A34" s="56">
        <v>22</v>
      </c>
      <c r="B34" s="16" t="s">
        <v>52</v>
      </c>
      <c r="C34" s="9" t="s">
        <v>24</v>
      </c>
      <c r="D34" s="9">
        <v>50</v>
      </c>
      <c r="E34" s="17">
        <v>23</v>
      </c>
      <c r="F34" s="17">
        <v>26</v>
      </c>
      <c r="G34" s="17">
        <v>27</v>
      </c>
      <c r="H34" s="10">
        <f t="shared" si="0"/>
        <v>25.333333333333332</v>
      </c>
      <c r="I34" s="11">
        <f t="shared" si="1"/>
        <v>2.0816659994661331</v>
      </c>
      <c r="J34" s="12">
        <f t="shared" si="2"/>
        <v>8.2171026294715794</v>
      </c>
      <c r="K34" s="13">
        <f t="shared" si="4"/>
        <v>1266.6666666666667</v>
      </c>
      <c r="L34" s="14">
        <f t="shared" si="5"/>
        <v>25.333333333333336</v>
      </c>
      <c r="M34" s="15">
        <f t="shared" si="3"/>
        <v>25.33</v>
      </c>
      <c r="N34" s="15">
        <f t="shared" si="6"/>
        <v>1266.5</v>
      </c>
      <c r="O34"/>
      <c r="P34" s="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33" customHeight="1" x14ac:dyDescent="0.25">
      <c r="A35" s="54">
        <v>23</v>
      </c>
      <c r="B35" s="16" t="s">
        <v>49</v>
      </c>
      <c r="C35" s="9" t="s">
        <v>24</v>
      </c>
      <c r="D35" s="9">
        <v>65</v>
      </c>
      <c r="E35" s="17">
        <v>39</v>
      </c>
      <c r="F35" s="17">
        <v>41</v>
      </c>
      <c r="G35" s="17">
        <v>45</v>
      </c>
      <c r="H35" s="10">
        <f t="shared" ref="H35:H78" si="21">AVERAGE(E35,F35,G35)</f>
        <v>41.666666666666664</v>
      </c>
      <c r="I35" s="11">
        <f t="shared" ref="I35:I80" si="22">SQRT(VAR(E35:G35))</f>
        <v>3.0550504633038931</v>
      </c>
      <c r="J35" s="12">
        <f t="shared" ref="J35:J80" si="23">I35/H35*100</f>
        <v>7.332121111929343</v>
      </c>
      <c r="K35" s="13">
        <f t="shared" ref="K35:K80" si="24">D35*SUM(E35:G35)/COLUMNS(E35:G35)</f>
        <v>2708.3333333333335</v>
      </c>
      <c r="L35" s="14">
        <f t="shared" ref="L35:L80" si="25">K35/D35</f>
        <v>41.666666666666671</v>
      </c>
      <c r="M35" s="15">
        <f t="shared" ref="M35:M80" si="26">ROUNDDOWN(L35,2)</f>
        <v>41.66</v>
      </c>
      <c r="N35" s="15">
        <f t="shared" ref="N35:N80" si="27">M35*D35</f>
        <v>2707.8999999999996</v>
      </c>
      <c r="O35"/>
      <c r="P35" s="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33" customHeight="1" x14ac:dyDescent="0.25">
      <c r="A36" s="57">
        <v>24</v>
      </c>
      <c r="B36" s="58" t="s">
        <v>57</v>
      </c>
      <c r="C36" s="9" t="s">
        <v>24</v>
      </c>
      <c r="D36" s="9">
        <v>50</v>
      </c>
      <c r="E36" s="47">
        <v>110</v>
      </c>
      <c r="F36" s="47">
        <v>96</v>
      </c>
      <c r="G36" s="47">
        <v>97</v>
      </c>
      <c r="H36" s="10">
        <f t="shared" si="21"/>
        <v>101</v>
      </c>
      <c r="I36" s="11">
        <f t="shared" si="22"/>
        <v>7.810249675906654</v>
      </c>
      <c r="J36" s="12">
        <f t="shared" si="23"/>
        <v>7.7329204711947073</v>
      </c>
      <c r="K36" s="13">
        <f t="shared" si="24"/>
        <v>5050</v>
      </c>
      <c r="L36" s="14">
        <f t="shared" si="25"/>
        <v>101</v>
      </c>
      <c r="M36" s="15">
        <f t="shared" si="26"/>
        <v>101</v>
      </c>
      <c r="N36" s="15">
        <f t="shared" si="27"/>
        <v>5050</v>
      </c>
      <c r="O36"/>
      <c r="P36" s="5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3" customHeight="1" x14ac:dyDescent="0.25">
      <c r="A37" s="57">
        <v>25</v>
      </c>
      <c r="B37" s="59" t="s">
        <v>58</v>
      </c>
      <c r="C37" s="9" t="s">
        <v>24</v>
      </c>
      <c r="D37" s="9">
        <v>50</v>
      </c>
      <c r="E37" s="10">
        <v>470</v>
      </c>
      <c r="F37" s="10">
        <v>450</v>
      </c>
      <c r="G37" s="10">
        <v>455</v>
      </c>
      <c r="H37" s="10">
        <f t="shared" si="21"/>
        <v>458.33333333333331</v>
      </c>
      <c r="I37" s="11">
        <f t="shared" si="22"/>
        <v>10.408329997330663</v>
      </c>
      <c r="J37" s="12">
        <f t="shared" si="23"/>
        <v>2.2709083630539628</v>
      </c>
      <c r="K37" s="13">
        <f t="shared" si="24"/>
        <v>22916.666666666668</v>
      </c>
      <c r="L37" s="14">
        <f t="shared" si="25"/>
        <v>458.33333333333337</v>
      </c>
      <c r="M37" s="15">
        <f t="shared" si="26"/>
        <v>458.33</v>
      </c>
      <c r="N37" s="15">
        <f t="shared" si="27"/>
        <v>22916.5</v>
      </c>
      <c r="O37"/>
      <c r="P37" s="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33" customHeight="1" x14ac:dyDescent="0.25">
      <c r="A38" s="57">
        <v>26</v>
      </c>
      <c r="B38" s="58" t="s">
        <v>59</v>
      </c>
      <c r="C38" s="9" t="s">
        <v>35</v>
      </c>
      <c r="D38" s="9">
        <v>4000</v>
      </c>
      <c r="E38" s="47">
        <v>83</v>
      </c>
      <c r="F38" s="47">
        <v>85</v>
      </c>
      <c r="G38" s="47">
        <v>86</v>
      </c>
      <c r="H38" s="10">
        <f t="shared" si="21"/>
        <v>84.666666666666671</v>
      </c>
      <c r="I38" s="11">
        <f t="shared" si="22"/>
        <v>1.5275252316519468</v>
      </c>
      <c r="J38" s="12">
        <f t="shared" si="23"/>
        <v>1.804163659431433</v>
      </c>
      <c r="K38" s="13">
        <f t="shared" si="24"/>
        <v>338666.66666666669</v>
      </c>
      <c r="L38" s="14">
        <f t="shared" si="25"/>
        <v>84.666666666666671</v>
      </c>
      <c r="M38" s="15">
        <f t="shared" si="26"/>
        <v>84.66</v>
      </c>
      <c r="N38" s="15">
        <f t="shared" si="27"/>
        <v>338640</v>
      </c>
      <c r="O38"/>
      <c r="P38" s="5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33" customHeight="1" x14ac:dyDescent="0.25">
      <c r="A39" s="57">
        <v>27</v>
      </c>
      <c r="B39" s="59" t="s">
        <v>60</v>
      </c>
      <c r="C39" s="9" t="s">
        <v>35</v>
      </c>
      <c r="D39" s="9">
        <v>300</v>
      </c>
      <c r="E39" s="10">
        <v>78</v>
      </c>
      <c r="F39" s="10">
        <v>79</v>
      </c>
      <c r="G39" s="10">
        <v>79.8</v>
      </c>
      <c r="H39" s="10">
        <f t="shared" si="21"/>
        <v>78.933333333333337</v>
      </c>
      <c r="I39" s="11">
        <f t="shared" si="22"/>
        <v>0.90184995056457751</v>
      </c>
      <c r="J39" s="12">
        <f t="shared" si="23"/>
        <v>1.1425463900733668</v>
      </c>
      <c r="K39" s="13">
        <f t="shared" si="24"/>
        <v>23680</v>
      </c>
      <c r="L39" s="14">
        <f t="shared" si="25"/>
        <v>78.933333333333337</v>
      </c>
      <c r="M39" s="15">
        <f t="shared" si="26"/>
        <v>78.930000000000007</v>
      </c>
      <c r="N39" s="15">
        <f t="shared" si="27"/>
        <v>23679.000000000004</v>
      </c>
      <c r="O39"/>
      <c r="P39" s="5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3" customHeight="1" x14ac:dyDescent="0.25">
      <c r="A40" s="57">
        <v>28</v>
      </c>
      <c r="B40" s="60" t="s">
        <v>61</v>
      </c>
      <c r="C40" s="9" t="s">
        <v>35</v>
      </c>
      <c r="D40" s="9">
        <v>250</v>
      </c>
      <c r="E40" s="17">
        <v>69</v>
      </c>
      <c r="F40" s="17">
        <v>69.8</v>
      </c>
      <c r="G40" s="17">
        <v>71</v>
      </c>
      <c r="H40" s="10">
        <f t="shared" si="21"/>
        <v>69.933333333333337</v>
      </c>
      <c r="I40" s="11">
        <f t="shared" si="22"/>
        <v>1.0066445913694335</v>
      </c>
      <c r="J40" s="12">
        <f t="shared" si="23"/>
        <v>1.4394345920439944</v>
      </c>
      <c r="K40" s="13">
        <f t="shared" si="24"/>
        <v>17483.333333333332</v>
      </c>
      <c r="L40" s="14">
        <f t="shared" si="25"/>
        <v>69.933333333333323</v>
      </c>
      <c r="M40" s="15">
        <f t="shared" si="26"/>
        <v>69.930000000000007</v>
      </c>
      <c r="N40" s="15">
        <f t="shared" si="27"/>
        <v>17482.5</v>
      </c>
      <c r="O40"/>
      <c r="P40" s="5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3" customHeight="1" x14ac:dyDescent="0.25">
      <c r="A41" s="57">
        <v>29</v>
      </c>
      <c r="B41" s="60" t="s">
        <v>62</v>
      </c>
      <c r="C41" s="9" t="s">
        <v>35</v>
      </c>
      <c r="D41" s="9">
        <v>200</v>
      </c>
      <c r="E41" s="17">
        <v>64</v>
      </c>
      <c r="F41" s="17">
        <v>65</v>
      </c>
      <c r="G41" s="17">
        <v>68</v>
      </c>
      <c r="H41" s="10">
        <f t="shared" si="21"/>
        <v>65.666666666666671</v>
      </c>
      <c r="I41" s="11">
        <f t="shared" si="22"/>
        <v>2.0816659994661331</v>
      </c>
      <c r="J41" s="12">
        <f t="shared" si="23"/>
        <v>3.1700497453798979</v>
      </c>
      <c r="K41" s="13">
        <f t="shared" si="24"/>
        <v>13133.333333333334</v>
      </c>
      <c r="L41" s="14">
        <f t="shared" si="25"/>
        <v>65.666666666666671</v>
      </c>
      <c r="M41" s="15">
        <f t="shared" si="26"/>
        <v>65.66</v>
      </c>
      <c r="N41" s="15">
        <f t="shared" si="27"/>
        <v>13132</v>
      </c>
      <c r="O41"/>
      <c r="P41" s="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33" customHeight="1" x14ac:dyDescent="0.25">
      <c r="A42" s="57">
        <v>30</v>
      </c>
      <c r="B42" s="60" t="s">
        <v>63</v>
      </c>
      <c r="C42" s="9" t="s">
        <v>35</v>
      </c>
      <c r="D42" s="9">
        <v>300</v>
      </c>
      <c r="E42" s="17">
        <v>73</v>
      </c>
      <c r="F42" s="17">
        <v>74</v>
      </c>
      <c r="G42" s="17">
        <v>75</v>
      </c>
      <c r="H42" s="10">
        <f t="shared" si="21"/>
        <v>74</v>
      </c>
      <c r="I42" s="11">
        <f t="shared" si="22"/>
        <v>1</v>
      </c>
      <c r="J42" s="12">
        <f t="shared" si="23"/>
        <v>1.3513513513513513</v>
      </c>
      <c r="K42" s="13">
        <f t="shared" si="24"/>
        <v>22200</v>
      </c>
      <c r="L42" s="14">
        <f t="shared" si="25"/>
        <v>74</v>
      </c>
      <c r="M42" s="15">
        <f t="shared" si="26"/>
        <v>74</v>
      </c>
      <c r="N42" s="15">
        <f t="shared" si="27"/>
        <v>22200</v>
      </c>
      <c r="O42"/>
      <c r="P42" s="5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33" customHeight="1" x14ac:dyDescent="0.25">
      <c r="A43" s="57">
        <v>31</v>
      </c>
      <c r="B43" s="60" t="s">
        <v>64</v>
      </c>
      <c r="C43" s="9" t="s">
        <v>35</v>
      </c>
      <c r="D43" s="9">
        <v>10</v>
      </c>
      <c r="E43" s="17">
        <v>350</v>
      </c>
      <c r="F43" s="17">
        <v>353</v>
      </c>
      <c r="G43" s="17">
        <v>360</v>
      </c>
      <c r="H43" s="10">
        <f t="shared" si="21"/>
        <v>354.33333333333331</v>
      </c>
      <c r="I43" s="11">
        <f t="shared" si="22"/>
        <v>5.1316014394468841</v>
      </c>
      <c r="J43" s="12">
        <f t="shared" si="23"/>
        <v>1.4482412340866089</v>
      </c>
      <c r="K43" s="13">
        <f t="shared" si="24"/>
        <v>3543.3333333333335</v>
      </c>
      <c r="L43" s="14">
        <f t="shared" si="25"/>
        <v>354.33333333333337</v>
      </c>
      <c r="M43" s="15">
        <f t="shared" si="26"/>
        <v>354.33</v>
      </c>
      <c r="N43" s="15">
        <f t="shared" si="27"/>
        <v>3543.2999999999997</v>
      </c>
      <c r="O43"/>
      <c r="P43" s="5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33" customHeight="1" x14ac:dyDescent="0.25">
      <c r="A44" s="57">
        <v>32</v>
      </c>
      <c r="B44" s="60" t="s">
        <v>65</v>
      </c>
      <c r="C44" s="9" t="s">
        <v>35</v>
      </c>
      <c r="D44" s="9">
        <v>410</v>
      </c>
      <c r="E44" s="17">
        <v>230</v>
      </c>
      <c r="F44" s="17">
        <v>240</v>
      </c>
      <c r="G44" s="55">
        <v>260</v>
      </c>
      <c r="H44" s="10">
        <f t="shared" si="21"/>
        <v>243.33333333333334</v>
      </c>
      <c r="I44" s="11">
        <f t="shared" si="22"/>
        <v>15.275252316519467</v>
      </c>
      <c r="J44" s="12">
        <f t="shared" si="23"/>
        <v>6.277500951994301</v>
      </c>
      <c r="K44" s="13">
        <f t="shared" si="24"/>
        <v>99766.666666666672</v>
      </c>
      <c r="L44" s="14">
        <f t="shared" si="25"/>
        <v>243.33333333333334</v>
      </c>
      <c r="M44" s="15">
        <f t="shared" si="26"/>
        <v>243.33</v>
      </c>
      <c r="N44" s="15">
        <f t="shared" si="27"/>
        <v>99765.3</v>
      </c>
      <c r="O44"/>
      <c r="P44" s="5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33" customHeight="1" x14ac:dyDescent="0.25">
      <c r="A45" s="57">
        <v>33</v>
      </c>
      <c r="B45" s="60" t="s">
        <v>66</v>
      </c>
      <c r="C45" s="9" t="s">
        <v>35</v>
      </c>
      <c r="D45" s="9">
        <v>400</v>
      </c>
      <c r="E45" s="17">
        <v>230</v>
      </c>
      <c r="F45" s="17">
        <v>240</v>
      </c>
      <c r="G45" s="17">
        <v>260</v>
      </c>
      <c r="H45" s="10">
        <f t="shared" si="21"/>
        <v>243.33333333333334</v>
      </c>
      <c r="I45" s="11">
        <f t="shared" si="22"/>
        <v>15.275252316519467</v>
      </c>
      <c r="J45" s="12">
        <f t="shared" si="23"/>
        <v>6.277500951994301</v>
      </c>
      <c r="K45" s="13">
        <f t="shared" si="24"/>
        <v>97333.333333333328</v>
      </c>
      <c r="L45" s="14">
        <f t="shared" si="25"/>
        <v>243.33333333333331</v>
      </c>
      <c r="M45" s="15">
        <f t="shared" si="26"/>
        <v>243.33</v>
      </c>
      <c r="N45" s="15">
        <f t="shared" si="27"/>
        <v>97332</v>
      </c>
      <c r="O45"/>
      <c r="P45" s="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33" customHeight="1" x14ac:dyDescent="0.25">
      <c r="A46" s="57">
        <v>34</v>
      </c>
      <c r="B46" s="60" t="s">
        <v>67</v>
      </c>
      <c r="C46" s="9" t="s">
        <v>35</v>
      </c>
      <c r="D46" s="9">
        <v>18</v>
      </c>
      <c r="E46" s="17">
        <v>350</v>
      </c>
      <c r="F46" s="17">
        <v>360</v>
      </c>
      <c r="G46" s="17">
        <v>370</v>
      </c>
      <c r="H46" s="10">
        <f t="shared" si="21"/>
        <v>360</v>
      </c>
      <c r="I46" s="11">
        <f t="shared" si="22"/>
        <v>10</v>
      </c>
      <c r="J46" s="12">
        <f t="shared" si="23"/>
        <v>2.7777777777777777</v>
      </c>
      <c r="K46" s="13">
        <f t="shared" si="24"/>
        <v>6480</v>
      </c>
      <c r="L46" s="14">
        <f t="shared" si="25"/>
        <v>360</v>
      </c>
      <c r="M46" s="15">
        <f t="shared" si="26"/>
        <v>360</v>
      </c>
      <c r="N46" s="15">
        <f t="shared" si="27"/>
        <v>6480</v>
      </c>
      <c r="O46"/>
      <c r="P46" s="5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33" customHeight="1" x14ac:dyDescent="0.25">
      <c r="A47" s="57">
        <v>35</v>
      </c>
      <c r="B47" s="60" t="s">
        <v>68</v>
      </c>
      <c r="C47" s="9" t="s">
        <v>35</v>
      </c>
      <c r="D47" s="9">
        <v>48</v>
      </c>
      <c r="E47" s="17">
        <v>350</v>
      </c>
      <c r="F47" s="17">
        <v>360</v>
      </c>
      <c r="G47" s="17">
        <v>390</v>
      </c>
      <c r="H47" s="10">
        <f t="shared" si="21"/>
        <v>366.66666666666669</v>
      </c>
      <c r="I47" s="11">
        <f t="shared" si="22"/>
        <v>20.816659994661325</v>
      </c>
      <c r="J47" s="12">
        <f t="shared" si="23"/>
        <v>5.6772709076349059</v>
      </c>
      <c r="K47" s="13">
        <f t="shared" si="24"/>
        <v>17600</v>
      </c>
      <c r="L47" s="14">
        <f t="shared" si="25"/>
        <v>366.66666666666669</v>
      </c>
      <c r="M47" s="15">
        <f t="shared" si="26"/>
        <v>366.66</v>
      </c>
      <c r="N47" s="15">
        <f t="shared" si="27"/>
        <v>17599.68</v>
      </c>
      <c r="O47"/>
      <c r="P47" s="5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33" customHeight="1" x14ac:dyDescent="0.25">
      <c r="A48" s="57">
        <v>36</v>
      </c>
      <c r="B48" s="16" t="s">
        <v>69</v>
      </c>
      <c r="C48" s="9" t="s">
        <v>35</v>
      </c>
      <c r="D48" s="9">
        <v>60</v>
      </c>
      <c r="E48" s="17">
        <v>350</v>
      </c>
      <c r="F48" s="17">
        <v>360</v>
      </c>
      <c r="G48" s="17">
        <v>370</v>
      </c>
      <c r="H48" s="10">
        <f t="shared" si="21"/>
        <v>360</v>
      </c>
      <c r="I48" s="11">
        <f t="shared" si="22"/>
        <v>10</v>
      </c>
      <c r="J48" s="12">
        <f t="shared" si="23"/>
        <v>2.7777777777777777</v>
      </c>
      <c r="K48" s="13">
        <f t="shared" si="24"/>
        <v>21600</v>
      </c>
      <c r="L48" s="14">
        <f t="shared" si="25"/>
        <v>360</v>
      </c>
      <c r="M48" s="15">
        <f t="shared" si="26"/>
        <v>360</v>
      </c>
      <c r="N48" s="15">
        <f t="shared" si="27"/>
        <v>21600</v>
      </c>
      <c r="O48"/>
      <c r="P48" s="5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33" customHeight="1" x14ac:dyDescent="0.25">
      <c r="A49" s="57">
        <v>37</v>
      </c>
      <c r="B49" s="58" t="s">
        <v>70</v>
      </c>
      <c r="C49" s="9" t="s">
        <v>35</v>
      </c>
      <c r="D49" s="9">
        <v>75</v>
      </c>
      <c r="E49" s="47">
        <v>300</v>
      </c>
      <c r="F49" s="47">
        <v>290</v>
      </c>
      <c r="G49" s="47">
        <v>310</v>
      </c>
      <c r="H49" s="10">
        <f t="shared" si="21"/>
        <v>300</v>
      </c>
      <c r="I49" s="11">
        <f t="shared" si="22"/>
        <v>10</v>
      </c>
      <c r="J49" s="12">
        <f t="shared" si="23"/>
        <v>3.3333333333333335</v>
      </c>
      <c r="K49" s="13">
        <f t="shared" si="24"/>
        <v>22500</v>
      </c>
      <c r="L49" s="14">
        <f t="shared" si="25"/>
        <v>300</v>
      </c>
      <c r="M49" s="15">
        <f t="shared" si="26"/>
        <v>300</v>
      </c>
      <c r="N49" s="15">
        <f t="shared" si="27"/>
        <v>22500</v>
      </c>
      <c r="O49"/>
      <c r="P49" s="5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33" customHeight="1" x14ac:dyDescent="0.25">
      <c r="A50" s="57">
        <v>38</v>
      </c>
      <c r="B50" s="59" t="s">
        <v>71</v>
      </c>
      <c r="C50" s="9" t="s">
        <v>35</v>
      </c>
      <c r="D50" s="9">
        <v>50</v>
      </c>
      <c r="E50" s="10">
        <v>292</v>
      </c>
      <c r="F50" s="10">
        <v>290</v>
      </c>
      <c r="G50" s="10">
        <v>295</v>
      </c>
      <c r="H50" s="10">
        <f t="shared" si="21"/>
        <v>292.33333333333331</v>
      </c>
      <c r="I50" s="11">
        <f t="shared" si="22"/>
        <v>2.5166114784235831</v>
      </c>
      <c r="J50" s="12">
        <f t="shared" si="23"/>
        <v>0.86087051713463514</v>
      </c>
      <c r="K50" s="13">
        <f t="shared" si="24"/>
        <v>14616.666666666666</v>
      </c>
      <c r="L50" s="14">
        <f t="shared" si="25"/>
        <v>292.33333333333331</v>
      </c>
      <c r="M50" s="15">
        <f t="shared" si="26"/>
        <v>292.33</v>
      </c>
      <c r="N50" s="15">
        <f t="shared" si="27"/>
        <v>14616.5</v>
      </c>
      <c r="O50"/>
      <c r="P50" s="5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33" customHeight="1" x14ac:dyDescent="0.25">
      <c r="A51" s="57">
        <v>39</v>
      </c>
      <c r="B51" s="61" t="s">
        <v>72</v>
      </c>
      <c r="C51" s="9" t="s">
        <v>35</v>
      </c>
      <c r="D51" s="9">
        <v>60</v>
      </c>
      <c r="E51" s="17">
        <v>460</v>
      </c>
      <c r="F51" s="17">
        <v>450</v>
      </c>
      <c r="G51" s="17">
        <v>470</v>
      </c>
      <c r="H51" s="10">
        <f t="shared" si="21"/>
        <v>460</v>
      </c>
      <c r="I51" s="11">
        <f t="shared" si="22"/>
        <v>10</v>
      </c>
      <c r="J51" s="12">
        <f t="shared" si="23"/>
        <v>2.1739130434782608</v>
      </c>
      <c r="K51" s="13">
        <f t="shared" si="24"/>
        <v>27600</v>
      </c>
      <c r="L51" s="14">
        <f t="shared" si="25"/>
        <v>460</v>
      </c>
      <c r="M51" s="15">
        <f t="shared" si="26"/>
        <v>460</v>
      </c>
      <c r="N51" s="15">
        <f t="shared" si="27"/>
        <v>27600</v>
      </c>
      <c r="O51"/>
      <c r="P51" s="5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33" customHeight="1" x14ac:dyDescent="0.25">
      <c r="A52" s="57">
        <v>40</v>
      </c>
      <c r="B52" s="61" t="s">
        <v>73</v>
      </c>
      <c r="C52" s="9" t="s">
        <v>35</v>
      </c>
      <c r="D52" s="9">
        <v>25</v>
      </c>
      <c r="E52" s="17">
        <v>560</v>
      </c>
      <c r="F52" s="17">
        <v>550</v>
      </c>
      <c r="G52" s="17">
        <v>570</v>
      </c>
      <c r="H52" s="10">
        <f t="shared" si="21"/>
        <v>560</v>
      </c>
      <c r="I52" s="11">
        <f t="shared" si="22"/>
        <v>10</v>
      </c>
      <c r="J52" s="12">
        <f t="shared" si="23"/>
        <v>1.7857142857142856</v>
      </c>
      <c r="K52" s="13">
        <f t="shared" si="24"/>
        <v>14000</v>
      </c>
      <c r="L52" s="14">
        <f t="shared" si="25"/>
        <v>560</v>
      </c>
      <c r="M52" s="15">
        <f t="shared" si="26"/>
        <v>560</v>
      </c>
      <c r="N52" s="15">
        <f t="shared" si="27"/>
        <v>14000</v>
      </c>
      <c r="O52"/>
      <c r="P52" s="5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33" customHeight="1" x14ac:dyDescent="0.25">
      <c r="A53" s="57">
        <v>41</v>
      </c>
      <c r="B53" s="58" t="s">
        <v>74</v>
      </c>
      <c r="C53" s="9" t="s">
        <v>35</v>
      </c>
      <c r="D53" s="9">
        <v>1100</v>
      </c>
      <c r="E53" s="47">
        <v>193</v>
      </c>
      <c r="F53" s="47">
        <v>190</v>
      </c>
      <c r="G53" s="47">
        <v>195</v>
      </c>
      <c r="H53" s="10">
        <f t="shared" si="21"/>
        <v>192.66666666666666</v>
      </c>
      <c r="I53" s="11">
        <f t="shared" si="22"/>
        <v>2.5166114784235836</v>
      </c>
      <c r="J53" s="12">
        <f t="shared" si="23"/>
        <v>1.3061997292855971</v>
      </c>
      <c r="K53" s="13">
        <f t="shared" si="24"/>
        <v>211933.33333333334</v>
      </c>
      <c r="L53" s="14">
        <f t="shared" si="25"/>
        <v>192.66666666666669</v>
      </c>
      <c r="M53" s="15">
        <f t="shared" si="26"/>
        <v>192.66</v>
      </c>
      <c r="N53" s="15">
        <f t="shared" si="27"/>
        <v>211926</v>
      </c>
      <c r="O53"/>
      <c r="P53" s="5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33" customHeight="1" x14ac:dyDescent="0.25">
      <c r="A54" s="57">
        <v>42</v>
      </c>
      <c r="B54" s="59" t="s">
        <v>75</v>
      </c>
      <c r="C54" s="9" t="s">
        <v>35</v>
      </c>
      <c r="D54" s="9">
        <v>750</v>
      </c>
      <c r="E54" s="10">
        <v>290</v>
      </c>
      <c r="F54" s="10">
        <v>280</v>
      </c>
      <c r="G54" s="10">
        <v>310</v>
      </c>
      <c r="H54" s="10">
        <f t="shared" si="21"/>
        <v>293.33333333333331</v>
      </c>
      <c r="I54" s="11">
        <f t="shared" si="22"/>
        <v>15.275252316519467</v>
      </c>
      <c r="J54" s="12">
        <f t="shared" si="23"/>
        <v>5.2074723806316365</v>
      </c>
      <c r="K54" s="13">
        <f t="shared" si="24"/>
        <v>220000</v>
      </c>
      <c r="L54" s="14">
        <f t="shared" si="25"/>
        <v>293.33333333333331</v>
      </c>
      <c r="M54" s="15">
        <f t="shared" si="26"/>
        <v>293.33</v>
      </c>
      <c r="N54" s="15">
        <f t="shared" si="27"/>
        <v>219997.5</v>
      </c>
      <c r="O54"/>
      <c r="P54" s="5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33" customHeight="1" x14ac:dyDescent="0.25">
      <c r="A55" s="57">
        <v>43</v>
      </c>
      <c r="B55" s="58" t="s">
        <v>76</v>
      </c>
      <c r="C55" s="9" t="s">
        <v>24</v>
      </c>
      <c r="D55" s="9">
        <v>7260</v>
      </c>
      <c r="E55" s="47">
        <v>13</v>
      </c>
      <c r="F55" s="47">
        <v>13.5</v>
      </c>
      <c r="G55" s="47">
        <v>13.8</v>
      </c>
      <c r="H55" s="10">
        <f t="shared" si="21"/>
        <v>13.433333333333332</v>
      </c>
      <c r="I55" s="11">
        <f t="shared" si="22"/>
        <v>0.40414518843273833</v>
      </c>
      <c r="J55" s="12">
        <f t="shared" si="23"/>
        <v>3.0085249759260924</v>
      </c>
      <c r="K55" s="13">
        <f t="shared" si="24"/>
        <v>97526</v>
      </c>
      <c r="L55" s="14">
        <f t="shared" si="25"/>
        <v>13.433333333333334</v>
      </c>
      <c r="M55" s="15">
        <f t="shared" si="26"/>
        <v>13.43</v>
      </c>
      <c r="N55" s="15">
        <f t="shared" si="27"/>
        <v>97501.8</v>
      </c>
      <c r="O55"/>
      <c r="P55" s="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33" customHeight="1" x14ac:dyDescent="0.25">
      <c r="A56" s="57">
        <v>44</v>
      </c>
      <c r="B56" s="58" t="s">
        <v>77</v>
      </c>
      <c r="C56" s="9" t="s">
        <v>24</v>
      </c>
      <c r="D56" s="9">
        <v>258</v>
      </c>
      <c r="E56" s="47">
        <v>91</v>
      </c>
      <c r="F56" s="47">
        <v>89</v>
      </c>
      <c r="G56" s="10">
        <v>92.5</v>
      </c>
      <c r="H56" s="10">
        <f t="shared" si="21"/>
        <v>90.833333333333329</v>
      </c>
      <c r="I56" s="11">
        <f t="shared" si="22"/>
        <v>1.7559422921421233</v>
      </c>
      <c r="J56" s="12">
        <f t="shared" si="23"/>
        <v>1.9331474775876587</v>
      </c>
      <c r="K56" s="13">
        <f t="shared" si="24"/>
        <v>23435</v>
      </c>
      <c r="L56" s="14">
        <f t="shared" si="25"/>
        <v>90.833333333333329</v>
      </c>
      <c r="M56" s="15">
        <f t="shared" si="26"/>
        <v>90.83</v>
      </c>
      <c r="N56" s="15">
        <f t="shared" si="27"/>
        <v>23434.14</v>
      </c>
      <c r="O56"/>
      <c r="P56" s="5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33" customHeight="1" x14ac:dyDescent="0.25">
      <c r="A57" s="57">
        <v>45</v>
      </c>
      <c r="B57" s="59" t="s">
        <v>78</v>
      </c>
      <c r="C57" s="9" t="s">
        <v>24</v>
      </c>
      <c r="D57" s="9">
        <v>250</v>
      </c>
      <c r="E57" s="10">
        <v>123</v>
      </c>
      <c r="F57" s="10">
        <v>120</v>
      </c>
      <c r="G57" s="10">
        <v>126</v>
      </c>
      <c r="H57" s="10">
        <f t="shared" si="21"/>
        <v>123</v>
      </c>
      <c r="I57" s="11">
        <f t="shared" si="22"/>
        <v>3</v>
      </c>
      <c r="J57" s="12">
        <f t="shared" si="23"/>
        <v>2.4390243902439024</v>
      </c>
      <c r="K57" s="13">
        <f t="shared" si="24"/>
        <v>30750</v>
      </c>
      <c r="L57" s="14">
        <f t="shared" si="25"/>
        <v>123</v>
      </c>
      <c r="M57" s="15">
        <f t="shared" si="26"/>
        <v>123</v>
      </c>
      <c r="N57" s="15">
        <f t="shared" si="27"/>
        <v>30750</v>
      </c>
      <c r="O57"/>
      <c r="P57" s="5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33" customHeight="1" x14ac:dyDescent="0.25">
      <c r="A58" s="57">
        <v>46</v>
      </c>
      <c r="B58" s="60" t="s">
        <v>79</v>
      </c>
      <c r="C58" s="9" t="s">
        <v>24</v>
      </c>
      <c r="D58" s="9">
        <v>52</v>
      </c>
      <c r="E58" s="17">
        <v>54</v>
      </c>
      <c r="F58" s="17">
        <v>53</v>
      </c>
      <c r="G58" s="10">
        <v>55</v>
      </c>
      <c r="H58" s="10">
        <f t="shared" si="21"/>
        <v>54</v>
      </c>
      <c r="I58" s="11">
        <f t="shared" si="22"/>
        <v>1</v>
      </c>
      <c r="J58" s="12">
        <f t="shared" si="23"/>
        <v>1.8518518518518516</v>
      </c>
      <c r="K58" s="13">
        <f t="shared" si="24"/>
        <v>2808</v>
      </c>
      <c r="L58" s="14">
        <f t="shared" si="25"/>
        <v>54</v>
      </c>
      <c r="M58" s="15">
        <f t="shared" si="26"/>
        <v>54</v>
      </c>
      <c r="N58" s="15">
        <f t="shared" si="27"/>
        <v>2808</v>
      </c>
      <c r="O58"/>
      <c r="P58" s="5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33" customHeight="1" x14ac:dyDescent="0.25">
      <c r="A59" s="57">
        <v>47</v>
      </c>
      <c r="B59" s="60" t="s">
        <v>80</v>
      </c>
      <c r="C59" s="9" t="s">
        <v>24</v>
      </c>
      <c r="D59" s="9">
        <v>72</v>
      </c>
      <c r="E59" s="17">
        <v>45</v>
      </c>
      <c r="F59" s="17">
        <v>43</v>
      </c>
      <c r="G59" s="10">
        <v>46</v>
      </c>
      <c r="H59" s="10">
        <f t="shared" si="21"/>
        <v>44.666666666666664</v>
      </c>
      <c r="I59" s="11">
        <f t="shared" si="22"/>
        <v>1.5275252316519465</v>
      </c>
      <c r="J59" s="12">
        <f t="shared" si="23"/>
        <v>3.4198326081759998</v>
      </c>
      <c r="K59" s="13">
        <f t="shared" si="24"/>
        <v>3216</v>
      </c>
      <c r="L59" s="14">
        <f t="shared" si="25"/>
        <v>44.666666666666664</v>
      </c>
      <c r="M59" s="15">
        <f t="shared" si="26"/>
        <v>44.66</v>
      </c>
      <c r="N59" s="15">
        <f t="shared" si="27"/>
        <v>3215.5199999999995</v>
      </c>
      <c r="O59"/>
      <c r="P59" s="5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33" customHeight="1" x14ac:dyDescent="0.25">
      <c r="A60" s="57">
        <v>48</v>
      </c>
      <c r="B60" s="60" t="s">
        <v>81</v>
      </c>
      <c r="C60" s="9" t="s">
        <v>24</v>
      </c>
      <c r="D60" s="9">
        <v>135</v>
      </c>
      <c r="E60" s="17">
        <v>55</v>
      </c>
      <c r="F60" s="17">
        <v>53</v>
      </c>
      <c r="G60" s="10">
        <v>57</v>
      </c>
      <c r="H60" s="10">
        <f t="shared" si="21"/>
        <v>55</v>
      </c>
      <c r="I60" s="11">
        <f t="shared" si="22"/>
        <v>2</v>
      </c>
      <c r="J60" s="12">
        <f t="shared" si="23"/>
        <v>3.6363636363636362</v>
      </c>
      <c r="K60" s="13">
        <f t="shared" si="24"/>
        <v>7425</v>
      </c>
      <c r="L60" s="14">
        <f t="shared" si="25"/>
        <v>55</v>
      </c>
      <c r="M60" s="15">
        <f t="shared" si="26"/>
        <v>55</v>
      </c>
      <c r="N60" s="15">
        <f t="shared" si="27"/>
        <v>7425</v>
      </c>
      <c r="O60"/>
      <c r="P60" s="5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33" customHeight="1" x14ac:dyDescent="0.25">
      <c r="A61" s="57">
        <v>49</v>
      </c>
      <c r="B61" s="60" t="s">
        <v>82</v>
      </c>
      <c r="C61" s="9" t="s">
        <v>24</v>
      </c>
      <c r="D61" s="9">
        <v>18</v>
      </c>
      <c r="E61" s="17">
        <v>32</v>
      </c>
      <c r="F61" s="17">
        <v>33</v>
      </c>
      <c r="G61" s="10">
        <v>36</v>
      </c>
      <c r="H61" s="10">
        <f t="shared" si="21"/>
        <v>33.666666666666664</v>
      </c>
      <c r="I61" s="11">
        <f t="shared" si="22"/>
        <v>2.0816659994661326</v>
      </c>
      <c r="J61" s="12">
        <f t="shared" si="23"/>
        <v>6.1831663350479191</v>
      </c>
      <c r="K61" s="13">
        <f t="shared" si="24"/>
        <v>606</v>
      </c>
      <c r="L61" s="14">
        <f t="shared" si="25"/>
        <v>33.666666666666664</v>
      </c>
      <c r="M61" s="15">
        <f t="shared" si="26"/>
        <v>33.659999999999997</v>
      </c>
      <c r="N61" s="15">
        <f t="shared" si="27"/>
        <v>605.87999999999988</v>
      </c>
      <c r="O61"/>
      <c r="P61" s="5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33" customHeight="1" x14ac:dyDescent="0.25">
      <c r="A62" s="57">
        <v>50</v>
      </c>
      <c r="B62" s="60" t="s">
        <v>83</v>
      </c>
      <c r="C62" s="9" t="s">
        <v>24</v>
      </c>
      <c r="D62" s="9">
        <v>109</v>
      </c>
      <c r="E62" s="17">
        <v>53</v>
      </c>
      <c r="F62" s="17">
        <v>51</v>
      </c>
      <c r="G62" s="10">
        <v>55</v>
      </c>
      <c r="H62" s="10">
        <f t="shared" si="21"/>
        <v>53</v>
      </c>
      <c r="I62" s="11">
        <f t="shared" si="22"/>
        <v>2</v>
      </c>
      <c r="J62" s="12">
        <f t="shared" si="23"/>
        <v>3.7735849056603774</v>
      </c>
      <c r="K62" s="13">
        <f t="shared" si="24"/>
        <v>5777</v>
      </c>
      <c r="L62" s="14">
        <f t="shared" si="25"/>
        <v>53</v>
      </c>
      <c r="M62" s="15">
        <f t="shared" si="26"/>
        <v>53</v>
      </c>
      <c r="N62" s="15">
        <f t="shared" si="27"/>
        <v>5777</v>
      </c>
      <c r="O62"/>
      <c r="P62" s="5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33" customHeight="1" x14ac:dyDescent="0.25">
      <c r="A63" s="57">
        <v>51</v>
      </c>
      <c r="B63" s="60" t="s">
        <v>84</v>
      </c>
      <c r="C63" s="9" t="s">
        <v>35</v>
      </c>
      <c r="D63" s="9">
        <v>1000</v>
      </c>
      <c r="E63" s="17">
        <v>78</v>
      </c>
      <c r="F63" s="17">
        <v>77</v>
      </c>
      <c r="G63" s="10">
        <v>78.7</v>
      </c>
      <c r="H63" s="10">
        <f t="shared" si="21"/>
        <v>77.899999999999991</v>
      </c>
      <c r="I63" s="11">
        <f t="shared" si="22"/>
        <v>0.85440037453175444</v>
      </c>
      <c r="J63" s="12">
        <f t="shared" si="23"/>
        <v>1.0967912381665657</v>
      </c>
      <c r="K63" s="13">
        <f t="shared" si="24"/>
        <v>77900</v>
      </c>
      <c r="L63" s="14">
        <f t="shared" si="25"/>
        <v>77.900000000000006</v>
      </c>
      <c r="M63" s="15">
        <f t="shared" si="26"/>
        <v>77.900000000000006</v>
      </c>
      <c r="N63" s="15">
        <f t="shared" si="27"/>
        <v>77900</v>
      </c>
      <c r="O63"/>
      <c r="P63" s="5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33" customHeight="1" x14ac:dyDescent="0.25">
      <c r="A64" s="57">
        <v>52</v>
      </c>
      <c r="B64" s="60" t="s">
        <v>85</v>
      </c>
      <c r="C64" s="9" t="s">
        <v>24</v>
      </c>
      <c r="D64" s="9">
        <v>135</v>
      </c>
      <c r="E64" s="17">
        <v>35</v>
      </c>
      <c r="F64" s="17">
        <v>32</v>
      </c>
      <c r="G64" s="10">
        <v>37</v>
      </c>
      <c r="H64" s="10">
        <f t="shared" si="21"/>
        <v>34.666666666666664</v>
      </c>
      <c r="I64" s="11">
        <f t="shared" si="22"/>
        <v>2.5166114784235831</v>
      </c>
      <c r="J64" s="12">
        <f t="shared" si="23"/>
        <v>7.2594561877603363</v>
      </c>
      <c r="K64" s="13">
        <f t="shared" si="24"/>
        <v>4680</v>
      </c>
      <c r="L64" s="14">
        <f t="shared" si="25"/>
        <v>34.666666666666664</v>
      </c>
      <c r="M64" s="15">
        <f t="shared" si="26"/>
        <v>34.659999999999997</v>
      </c>
      <c r="N64" s="15">
        <f t="shared" si="27"/>
        <v>4679.0999999999995</v>
      </c>
      <c r="O64"/>
      <c r="P64" s="5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33" customHeight="1" x14ac:dyDescent="0.25">
      <c r="A65" s="57">
        <v>53</v>
      </c>
      <c r="B65" s="60" t="s">
        <v>86</v>
      </c>
      <c r="C65" s="9" t="s">
        <v>24</v>
      </c>
      <c r="D65" s="9">
        <v>60</v>
      </c>
      <c r="E65" s="17">
        <v>79</v>
      </c>
      <c r="F65" s="17">
        <v>79</v>
      </c>
      <c r="G65" s="10">
        <v>83</v>
      </c>
      <c r="H65" s="10">
        <f t="shared" si="21"/>
        <v>80.333333333333329</v>
      </c>
      <c r="I65" s="11">
        <f t="shared" si="22"/>
        <v>2.3094010767585034</v>
      </c>
      <c r="J65" s="12">
        <f t="shared" si="23"/>
        <v>2.8747731245956478</v>
      </c>
      <c r="K65" s="13">
        <f t="shared" si="24"/>
        <v>4820</v>
      </c>
      <c r="L65" s="14">
        <f t="shared" si="25"/>
        <v>80.333333333333329</v>
      </c>
      <c r="M65" s="15">
        <f t="shared" si="26"/>
        <v>80.33</v>
      </c>
      <c r="N65" s="15">
        <f t="shared" si="27"/>
        <v>4819.8</v>
      </c>
      <c r="O65"/>
      <c r="P65" s="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33" customHeight="1" x14ac:dyDescent="0.25">
      <c r="A66" s="57">
        <v>54</v>
      </c>
      <c r="B66" s="16" t="s">
        <v>87</v>
      </c>
      <c r="C66" s="9" t="s">
        <v>24</v>
      </c>
      <c r="D66" s="9">
        <v>67</v>
      </c>
      <c r="E66" s="17">
        <v>34</v>
      </c>
      <c r="F66" s="17">
        <v>33</v>
      </c>
      <c r="G66" s="10">
        <v>36</v>
      </c>
      <c r="H66" s="10">
        <f t="shared" si="21"/>
        <v>34.333333333333336</v>
      </c>
      <c r="I66" s="11">
        <f t="shared" si="22"/>
        <v>1.5275252316519465</v>
      </c>
      <c r="J66" s="12">
        <f t="shared" si="23"/>
        <v>4.44910261646198</v>
      </c>
      <c r="K66" s="13">
        <f t="shared" si="24"/>
        <v>2300.3333333333335</v>
      </c>
      <c r="L66" s="14">
        <f t="shared" si="25"/>
        <v>34.333333333333336</v>
      </c>
      <c r="M66" s="15">
        <f t="shared" si="26"/>
        <v>34.33</v>
      </c>
      <c r="N66" s="15">
        <f t="shared" si="27"/>
        <v>2300.1099999999997</v>
      </c>
      <c r="O66"/>
      <c r="P66" s="5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33" customHeight="1" x14ac:dyDescent="0.25">
      <c r="A67" s="57">
        <v>55</v>
      </c>
      <c r="B67" s="58" t="s">
        <v>88</v>
      </c>
      <c r="C67" s="9" t="s">
        <v>24</v>
      </c>
      <c r="D67" s="9">
        <v>1900</v>
      </c>
      <c r="E67" s="47">
        <v>233</v>
      </c>
      <c r="F67" s="47">
        <v>230</v>
      </c>
      <c r="G67" s="47">
        <v>236</v>
      </c>
      <c r="H67" s="10">
        <f t="shared" si="21"/>
        <v>233</v>
      </c>
      <c r="I67" s="11">
        <f t="shared" si="22"/>
        <v>3</v>
      </c>
      <c r="J67" s="12">
        <f t="shared" si="23"/>
        <v>1.2875536480686696</v>
      </c>
      <c r="K67" s="13">
        <f t="shared" si="24"/>
        <v>442700</v>
      </c>
      <c r="L67" s="14">
        <f t="shared" si="25"/>
        <v>233</v>
      </c>
      <c r="M67" s="15">
        <f t="shared" si="26"/>
        <v>233</v>
      </c>
      <c r="N67" s="15">
        <f t="shared" si="27"/>
        <v>442700</v>
      </c>
      <c r="O67"/>
      <c r="P67" s="5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33" customHeight="1" x14ac:dyDescent="0.25">
      <c r="A68" s="57">
        <v>56</v>
      </c>
      <c r="B68" s="59" t="s">
        <v>89</v>
      </c>
      <c r="C68" s="9" t="s">
        <v>36</v>
      </c>
      <c r="D68" s="9">
        <v>2100</v>
      </c>
      <c r="E68" s="10">
        <v>79</v>
      </c>
      <c r="F68" s="10">
        <v>78</v>
      </c>
      <c r="G68" s="10">
        <v>79.5</v>
      </c>
      <c r="H68" s="10">
        <f t="shared" si="21"/>
        <v>78.833333333333329</v>
      </c>
      <c r="I68" s="11">
        <f t="shared" si="22"/>
        <v>0.76376261582597327</v>
      </c>
      <c r="J68" s="12">
        <f t="shared" si="23"/>
        <v>0.96883207081518807</v>
      </c>
      <c r="K68" s="13">
        <f t="shared" si="24"/>
        <v>165550</v>
      </c>
      <c r="L68" s="14">
        <f t="shared" si="25"/>
        <v>78.833333333333329</v>
      </c>
      <c r="M68" s="15">
        <f t="shared" si="26"/>
        <v>78.83</v>
      </c>
      <c r="N68" s="15">
        <f t="shared" si="27"/>
        <v>165543</v>
      </c>
      <c r="O68"/>
      <c r="P68" s="5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33" customHeight="1" x14ac:dyDescent="0.25">
      <c r="A69" s="57">
        <v>57</v>
      </c>
      <c r="B69" s="60" t="s">
        <v>90</v>
      </c>
      <c r="C69" s="9" t="s">
        <v>24</v>
      </c>
      <c r="D69" s="9">
        <v>594</v>
      </c>
      <c r="E69" s="17">
        <v>143</v>
      </c>
      <c r="F69" s="17">
        <v>140</v>
      </c>
      <c r="G69" s="17">
        <v>146</v>
      </c>
      <c r="H69" s="10">
        <f t="shared" si="21"/>
        <v>143</v>
      </c>
      <c r="I69" s="11">
        <f t="shared" si="22"/>
        <v>3</v>
      </c>
      <c r="J69" s="12">
        <f t="shared" si="23"/>
        <v>2.0979020979020979</v>
      </c>
      <c r="K69" s="13">
        <f t="shared" si="24"/>
        <v>84942</v>
      </c>
      <c r="L69" s="14">
        <f t="shared" si="25"/>
        <v>143</v>
      </c>
      <c r="M69" s="15">
        <f t="shared" si="26"/>
        <v>143</v>
      </c>
      <c r="N69" s="15">
        <f t="shared" si="27"/>
        <v>84942</v>
      </c>
      <c r="O69"/>
      <c r="P69" s="5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33" customHeight="1" x14ac:dyDescent="0.25">
      <c r="A70" s="57">
        <v>58</v>
      </c>
      <c r="B70" s="60" t="s">
        <v>91</v>
      </c>
      <c r="C70" s="9" t="s">
        <v>24</v>
      </c>
      <c r="D70" s="9">
        <v>100</v>
      </c>
      <c r="E70" s="17">
        <v>365</v>
      </c>
      <c r="F70" s="17">
        <v>360</v>
      </c>
      <c r="G70" s="17">
        <v>367</v>
      </c>
      <c r="H70" s="10">
        <f t="shared" si="21"/>
        <v>364</v>
      </c>
      <c r="I70" s="11">
        <f t="shared" si="22"/>
        <v>3.6055512754639891</v>
      </c>
      <c r="J70" s="12">
        <f t="shared" si="23"/>
        <v>0.990536064687909</v>
      </c>
      <c r="K70" s="13">
        <f t="shared" si="24"/>
        <v>36400</v>
      </c>
      <c r="L70" s="14">
        <f t="shared" si="25"/>
        <v>364</v>
      </c>
      <c r="M70" s="15">
        <f t="shared" si="26"/>
        <v>364</v>
      </c>
      <c r="N70" s="15">
        <f t="shared" si="27"/>
        <v>36400</v>
      </c>
      <c r="O70"/>
      <c r="P70" s="5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33" customHeight="1" x14ac:dyDescent="0.25">
      <c r="A71" s="57">
        <v>59</v>
      </c>
      <c r="B71" s="60" t="s">
        <v>92</v>
      </c>
      <c r="C71" s="9" t="s">
        <v>24</v>
      </c>
      <c r="D71" s="9">
        <v>416</v>
      </c>
      <c r="E71" s="17">
        <v>141</v>
      </c>
      <c r="F71" s="17">
        <v>140</v>
      </c>
      <c r="G71" s="17">
        <v>144</v>
      </c>
      <c r="H71" s="10">
        <f t="shared" si="21"/>
        <v>141.66666666666666</v>
      </c>
      <c r="I71" s="11">
        <f t="shared" si="22"/>
        <v>2.0816659994661331</v>
      </c>
      <c r="J71" s="12">
        <f t="shared" si="23"/>
        <v>1.4694112937407999</v>
      </c>
      <c r="K71" s="13">
        <f t="shared" si="24"/>
        <v>58933.333333333336</v>
      </c>
      <c r="L71" s="14">
        <f t="shared" si="25"/>
        <v>141.66666666666669</v>
      </c>
      <c r="M71" s="15">
        <f t="shared" si="26"/>
        <v>141.66</v>
      </c>
      <c r="N71" s="15">
        <f t="shared" si="27"/>
        <v>58930.559999999998</v>
      </c>
      <c r="O71"/>
      <c r="P71" s="5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33" customHeight="1" x14ac:dyDescent="0.25">
      <c r="A72" s="57">
        <v>60</v>
      </c>
      <c r="B72" s="60" t="s">
        <v>93</v>
      </c>
      <c r="C72" s="9" t="s">
        <v>35</v>
      </c>
      <c r="D72" s="9">
        <v>610</v>
      </c>
      <c r="E72" s="17">
        <v>373</v>
      </c>
      <c r="F72" s="17">
        <v>370</v>
      </c>
      <c r="G72" s="55">
        <v>376</v>
      </c>
      <c r="H72" s="10">
        <f t="shared" si="21"/>
        <v>373</v>
      </c>
      <c r="I72" s="11">
        <f t="shared" si="22"/>
        <v>3</v>
      </c>
      <c r="J72" s="12">
        <f t="shared" si="23"/>
        <v>0.80428954423592491</v>
      </c>
      <c r="K72" s="13">
        <f t="shared" si="24"/>
        <v>227530</v>
      </c>
      <c r="L72" s="14">
        <f t="shared" si="25"/>
        <v>373</v>
      </c>
      <c r="M72" s="15">
        <f t="shared" si="26"/>
        <v>373</v>
      </c>
      <c r="N72" s="15">
        <f t="shared" si="27"/>
        <v>227530</v>
      </c>
      <c r="O72"/>
      <c r="P72" s="5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33" customHeight="1" x14ac:dyDescent="0.25">
      <c r="A73" s="57">
        <v>61</v>
      </c>
      <c r="B73" s="60" t="s">
        <v>94</v>
      </c>
      <c r="C73" s="9" t="s">
        <v>24</v>
      </c>
      <c r="D73" s="9">
        <v>1022</v>
      </c>
      <c r="E73" s="17">
        <v>69.900000000000006</v>
      </c>
      <c r="F73" s="17">
        <v>69</v>
      </c>
      <c r="G73" s="55">
        <v>73</v>
      </c>
      <c r="H73" s="10">
        <f t="shared" si="21"/>
        <v>70.63333333333334</v>
      </c>
      <c r="I73" s="11">
        <f t="shared" si="22"/>
        <v>2.0984120980716177</v>
      </c>
      <c r="J73" s="12">
        <f t="shared" si="23"/>
        <v>2.9708524276615633</v>
      </c>
      <c r="K73" s="13">
        <f t="shared" si="24"/>
        <v>72187.266666666677</v>
      </c>
      <c r="L73" s="14">
        <f t="shared" si="25"/>
        <v>70.63333333333334</v>
      </c>
      <c r="M73" s="15">
        <f t="shared" si="26"/>
        <v>70.63</v>
      </c>
      <c r="N73" s="15">
        <f t="shared" si="27"/>
        <v>72183.86</v>
      </c>
      <c r="O73"/>
      <c r="P73" s="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33" customHeight="1" x14ac:dyDescent="0.25">
      <c r="A74" s="57">
        <v>62</v>
      </c>
      <c r="B74" s="60" t="s">
        <v>95</v>
      </c>
      <c r="C74" s="9" t="s">
        <v>24</v>
      </c>
      <c r="D74" s="9">
        <v>1022</v>
      </c>
      <c r="E74" s="17">
        <v>66</v>
      </c>
      <c r="F74" s="17">
        <v>64</v>
      </c>
      <c r="G74" s="55">
        <v>69</v>
      </c>
      <c r="H74" s="10">
        <f t="shared" si="21"/>
        <v>66.333333333333329</v>
      </c>
      <c r="I74" s="11">
        <f t="shared" si="22"/>
        <v>2.5166114784235836</v>
      </c>
      <c r="J74" s="12">
        <f t="shared" si="23"/>
        <v>3.7938866508898244</v>
      </c>
      <c r="K74" s="13">
        <f t="shared" si="24"/>
        <v>67792.666666666672</v>
      </c>
      <c r="L74" s="14">
        <f t="shared" si="25"/>
        <v>66.333333333333343</v>
      </c>
      <c r="M74" s="15">
        <f t="shared" si="26"/>
        <v>66.33</v>
      </c>
      <c r="N74" s="15">
        <f t="shared" si="27"/>
        <v>67789.259999999995</v>
      </c>
      <c r="O74"/>
      <c r="P74" s="5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33" customHeight="1" x14ac:dyDescent="0.25">
      <c r="A75" s="57">
        <v>63</v>
      </c>
      <c r="B75" s="60" t="s">
        <v>96</v>
      </c>
      <c r="C75" s="9" t="s">
        <v>24</v>
      </c>
      <c r="D75" s="9">
        <v>383</v>
      </c>
      <c r="E75" s="17">
        <v>51</v>
      </c>
      <c r="F75" s="17">
        <v>49</v>
      </c>
      <c r="G75" s="55">
        <v>53</v>
      </c>
      <c r="H75" s="10">
        <f t="shared" si="21"/>
        <v>51</v>
      </c>
      <c r="I75" s="11">
        <f t="shared" si="22"/>
        <v>2</v>
      </c>
      <c r="J75" s="12">
        <f t="shared" si="23"/>
        <v>3.9215686274509802</v>
      </c>
      <c r="K75" s="13">
        <f t="shared" si="24"/>
        <v>19533</v>
      </c>
      <c r="L75" s="14">
        <f t="shared" si="25"/>
        <v>51</v>
      </c>
      <c r="M75" s="15">
        <f t="shared" si="26"/>
        <v>51</v>
      </c>
      <c r="N75" s="15">
        <f t="shared" si="27"/>
        <v>19533</v>
      </c>
      <c r="O75"/>
      <c r="P75" s="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33" customHeight="1" x14ac:dyDescent="0.25">
      <c r="A76" s="57">
        <v>64</v>
      </c>
      <c r="B76" s="60" t="s">
        <v>97</v>
      </c>
      <c r="C76" s="9" t="s">
        <v>24</v>
      </c>
      <c r="D76" s="9">
        <v>383</v>
      </c>
      <c r="E76" s="17">
        <v>51</v>
      </c>
      <c r="F76" s="17">
        <v>49</v>
      </c>
      <c r="G76" s="55">
        <v>53</v>
      </c>
      <c r="H76" s="10">
        <f t="shared" si="21"/>
        <v>51</v>
      </c>
      <c r="I76" s="11">
        <f t="shared" si="22"/>
        <v>2</v>
      </c>
      <c r="J76" s="12">
        <f t="shared" si="23"/>
        <v>3.9215686274509802</v>
      </c>
      <c r="K76" s="13">
        <f t="shared" si="24"/>
        <v>19533</v>
      </c>
      <c r="L76" s="14">
        <f t="shared" si="25"/>
        <v>51</v>
      </c>
      <c r="M76" s="15">
        <f t="shared" si="26"/>
        <v>51</v>
      </c>
      <c r="N76" s="15">
        <f t="shared" si="27"/>
        <v>19533</v>
      </c>
      <c r="O76"/>
      <c r="P76" s="5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33" customHeight="1" x14ac:dyDescent="0.25">
      <c r="A77" s="57">
        <v>65</v>
      </c>
      <c r="B77" s="60" t="s">
        <v>98</v>
      </c>
      <c r="C77" s="9" t="s">
        <v>24</v>
      </c>
      <c r="D77" s="9">
        <v>510</v>
      </c>
      <c r="E77" s="17">
        <v>69.8</v>
      </c>
      <c r="F77" s="17">
        <v>69</v>
      </c>
      <c r="G77" s="55">
        <v>73</v>
      </c>
      <c r="H77" s="10">
        <f t="shared" si="21"/>
        <v>70.600000000000009</v>
      </c>
      <c r="I77" s="11">
        <f t="shared" si="22"/>
        <v>2.1166010488516731</v>
      </c>
      <c r="J77" s="12">
        <f t="shared" si="23"/>
        <v>2.9980184827927374</v>
      </c>
      <c r="K77" s="13">
        <f t="shared" si="24"/>
        <v>36006</v>
      </c>
      <c r="L77" s="14">
        <f t="shared" si="25"/>
        <v>70.599999999999994</v>
      </c>
      <c r="M77" s="15">
        <f t="shared" si="26"/>
        <v>70.599999999999994</v>
      </c>
      <c r="N77" s="15">
        <f t="shared" si="27"/>
        <v>36006</v>
      </c>
      <c r="O77"/>
      <c r="P77" s="5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33" customHeight="1" x14ac:dyDescent="0.25">
      <c r="A78" s="57">
        <v>66</v>
      </c>
      <c r="B78" s="60" t="s">
        <v>99</v>
      </c>
      <c r="C78" s="9" t="s">
        <v>35</v>
      </c>
      <c r="D78" s="9">
        <v>200</v>
      </c>
      <c r="E78" s="17">
        <v>1110</v>
      </c>
      <c r="F78" s="17">
        <v>1100</v>
      </c>
      <c r="G78" s="17">
        <v>1120</v>
      </c>
      <c r="H78" s="10">
        <f t="shared" si="21"/>
        <v>1110</v>
      </c>
      <c r="I78" s="11">
        <f t="shared" si="22"/>
        <v>10</v>
      </c>
      <c r="J78" s="12">
        <f t="shared" si="23"/>
        <v>0.90090090090090091</v>
      </c>
      <c r="K78" s="13">
        <f t="shared" si="24"/>
        <v>222000</v>
      </c>
      <c r="L78" s="14">
        <f t="shared" si="25"/>
        <v>1110</v>
      </c>
      <c r="M78" s="15">
        <f t="shared" si="26"/>
        <v>1110</v>
      </c>
      <c r="N78" s="15">
        <f t="shared" si="27"/>
        <v>222000</v>
      </c>
      <c r="O78"/>
      <c r="P78" s="5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33" customHeight="1" x14ac:dyDescent="0.25">
      <c r="A79" s="57">
        <v>67</v>
      </c>
      <c r="B79" s="49" t="s">
        <v>100</v>
      </c>
      <c r="C79" s="9" t="s">
        <v>35</v>
      </c>
      <c r="D79" s="9">
        <v>250</v>
      </c>
      <c r="E79" s="47">
        <v>290</v>
      </c>
      <c r="F79" s="47">
        <v>299</v>
      </c>
      <c r="G79" s="47">
        <v>295</v>
      </c>
      <c r="H79" s="47">
        <v>280</v>
      </c>
      <c r="I79" s="11">
        <f t="shared" si="22"/>
        <v>4.5092497528228943</v>
      </c>
      <c r="J79" s="12">
        <f t="shared" si="23"/>
        <v>1.6104463402938907</v>
      </c>
      <c r="K79" s="13">
        <f t="shared" si="24"/>
        <v>73666.666666666672</v>
      </c>
      <c r="L79" s="14">
        <f t="shared" si="25"/>
        <v>294.66666666666669</v>
      </c>
      <c r="M79" s="15">
        <f t="shared" si="26"/>
        <v>294.66000000000003</v>
      </c>
      <c r="N79" s="15">
        <f t="shared" si="27"/>
        <v>73665</v>
      </c>
      <c r="O79"/>
      <c r="P79" s="5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33" customHeight="1" x14ac:dyDescent="0.25">
      <c r="A80" s="57">
        <v>68</v>
      </c>
      <c r="B80" s="50" t="s">
        <v>101</v>
      </c>
      <c r="C80" s="9" t="s">
        <v>35</v>
      </c>
      <c r="D80" s="9">
        <v>400</v>
      </c>
      <c r="E80" s="10">
        <v>345</v>
      </c>
      <c r="F80" s="10">
        <v>490</v>
      </c>
      <c r="G80" s="10">
        <v>480</v>
      </c>
      <c r="H80" s="10">
        <v>470</v>
      </c>
      <c r="I80" s="11">
        <f t="shared" si="22"/>
        <v>80.983537421708832</v>
      </c>
      <c r="J80" s="12">
        <f t="shared" si="23"/>
        <v>17.230539876959323</v>
      </c>
      <c r="K80" s="13">
        <f t="shared" si="24"/>
        <v>175333.33333333334</v>
      </c>
      <c r="L80" s="14">
        <f t="shared" si="25"/>
        <v>438.33333333333337</v>
      </c>
      <c r="M80" s="15">
        <f t="shared" si="26"/>
        <v>438.33</v>
      </c>
      <c r="N80" s="15">
        <f t="shared" si="27"/>
        <v>175332</v>
      </c>
      <c r="O80"/>
      <c r="P80" s="5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54.75" customHeight="1" x14ac:dyDescent="0.25">
      <c r="A81" s="52"/>
      <c r="B81" s="20" t="s">
        <v>13</v>
      </c>
      <c r="C81" s="9"/>
      <c r="D81" s="9"/>
      <c r="E81" s="21"/>
      <c r="F81" s="21"/>
      <c r="G81" s="21"/>
      <c r="H81" s="10" t="e">
        <f>AVERAGE(E81,F81,G81)</f>
        <v>#DIV/0!</v>
      </c>
      <c r="I81" s="11" t="e">
        <f t="shared" si="1"/>
        <v>#DIV/0!</v>
      </c>
      <c r="J81" s="12" t="e">
        <f t="shared" si="2"/>
        <v>#DIV/0!</v>
      </c>
      <c r="K81" s="22">
        <f>SUM(K9:K35)</f>
        <v>489625.66666666669</v>
      </c>
      <c r="L81" s="18"/>
      <c r="M81" s="19"/>
      <c r="N81" s="19">
        <v>3681572.29</v>
      </c>
      <c r="O81"/>
      <c r="P81" s="5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51" customHeight="1" x14ac:dyDescent="0.25">
      <c r="A82" s="19"/>
      <c r="B82" s="66" t="s">
        <v>14</v>
      </c>
      <c r="C82" s="67"/>
      <c r="D82" s="67"/>
      <c r="E82" s="67"/>
      <c r="F82" s="67"/>
      <c r="G82" s="68"/>
      <c r="H82" s="38" t="e">
        <f>I81</f>
        <v>#DIV/0!</v>
      </c>
      <c r="I82" s="39" t="s">
        <v>15</v>
      </c>
      <c r="J82" s="40" t="s">
        <v>16</v>
      </c>
      <c r="K82" s="40"/>
      <c r="L82" s="70" t="e">
        <f>J81/100</f>
        <v>#DIV/0!</v>
      </c>
      <c r="M82" s="71"/>
      <c r="N82" s="7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15" customHeight="1" x14ac:dyDescent="0.25">
      <c r="A83" s="37"/>
      <c r="B83" s="23" t="s">
        <v>17</v>
      </c>
      <c r="C83" s="25"/>
      <c r="D83" s="25"/>
      <c r="E83" s="25"/>
      <c r="F83" s="25"/>
      <c r="G83" s="25"/>
      <c r="H83" s="25"/>
      <c r="I83" s="25"/>
      <c r="J83" s="25"/>
      <c r="K83" s="25"/>
      <c r="L83" s="26"/>
      <c r="M83" s="27"/>
      <c r="N83" s="27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15" customHeight="1" x14ac:dyDescent="0.25">
      <c r="A84" s="24"/>
      <c r="B84" s="23" t="s">
        <v>18</v>
      </c>
      <c r="C84" s="25"/>
      <c r="D84" s="25"/>
      <c r="E84" s="25"/>
      <c r="F84" s="25"/>
      <c r="G84" s="25"/>
      <c r="H84" s="25"/>
      <c r="I84" s="25"/>
      <c r="J84" s="25"/>
      <c r="K84" s="25"/>
      <c r="L84" s="26"/>
      <c r="M84" s="27"/>
      <c r="N84" s="27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8" customHeight="1" x14ac:dyDescent="0.25">
      <c r="A85" s="28"/>
      <c r="B85" s="53"/>
      <c r="C85" s="53"/>
      <c r="D85" s="53"/>
      <c r="E85" s="53"/>
      <c r="F85" s="53"/>
      <c r="G85" s="53"/>
      <c r="H85" s="64">
        <f>N81</f>
        <v>3681572.29</v>
      </c>
      <c r="I85" s="64"/>
      <c r="J85" s="29" t="s">
        <v>15</v>
      </c>
      <c r="K85" s="29"/>
      <c r="L85" s="30"/>
      <c r="M85" s="31"/>
      <c r="N85" s="32"/>
    </row>
    <row r="86" spans="1:256" s="4" customFormat="1" ht="13.5" customHeight="1" x14ac:dyDescent="0.25">
      <c r="A86" s="53" t="s">
        <v>19</v>
      </c>
      <c r="B86" s="44"/>
      <c r="C86" s="44"/>
      <c r="D86" s="44"/>
      <c r="E86" s="44"/>
      <c r="F86" s="44"/>
      <c r="G86" s="44"/>
      <c r="H86" s="45"/>
      <c r="I86" s="45"/>
      <c r="J86" s="29"/>
      <c r="K86" s="29"/>
      <c r="L86" s="30"/>
      <c r="M86" s="31"/>
      <c r="N86" s="32"/>
    </row>
    <row r="87" spans="1:256" x14ac:dyDescent="0.25">
      <c r="A87" s="44"/>
      <c r="B87" s="35" t="s">
        <v>25</v>
      </c>
      <c r="C87" s="35"/>
      <c r="D87" s="35"/>
      <c r="E87" s="35"/>
      <c r="F87" s="69" t="s">
        <v>54</v>
      </c>
      <c r="G87" s="69"/>
      <c r="H87" s="69"/>
      <c r="I87" s="69"/>
      <c r="J87" s="33"/>
      <c r="K87" s="33"/>
      <c r="L87" s="34"/>
      <c r="M87" s="33"/>
      <c r="N87" s="33"/>
    </row>
    <row r="88" spans="1:256" x14ac:dyDescent="0.25">
      <c r="A88" s="35"/>
      <c r="B88" s="33" t="s">
        <v>20</v>
      </c>
      <c r="C88" s="33"/>
      <c r="D88" s="33"/>
      <c r="E88" s="62" t="s">
        <v>21</v>
      </c>
      <c r="F88" s="62"/>
      <c r="G88" s="62"/>
      <c r="H88" s="33"/>
      <c r="I88" s="33"/>
      <c r="J88" s="33"/>
      <c r="K88" s="33"/>
      <c r="L88" s="34"/>
      <c r="M88" s="33"/>
      <c r="N88" s="33"/>
    </row>
    <row r="89" spans="1:256" ht="9" customHeight="1" x14ac:dyDescent="0.25">
      <c r="A89" s="33"/>
      <c r="B89" s="33"/>
      <c r="C89" s="33"/>
      <c r="D89" s="33"/>
      <c r="E89" s="36"/>
      <c r="F89" s="36"/>
      <c r="G89" s="36"/>
      <c r="H89" s="33"/>
      <c r="I89" s="33"/>
      <c r="J89" s="33"/>
      <c r="K89" s="33"/>
      <c r="L89" s="34"/>
      <c r="M89" s="33"/>
      <c r="N89" s="33"/>
    </row>
    <row r="90" spans="1:256" x14ac:dyDescent="0.25">
      <c r="A90" s="33"/>
      <c r="B90" s="33" t="s">
        <v>22</v>
      </c>
      <c r="C90" s="48" t="s">
        <v>102</v>
      </c>
      <c r="D90" s="33"/>
      <c r="E90" s="33"/>
      <c r="F90" s="33"/>
      <c r="G90" s="33"/>
      <c r="H90" s="33"/>
      <c r="I90" s="33"/>
      <c r="J90" s="33"/>
      <c r="K90" s="33"/>
      <c r="L90" s="34"/>
      <c r="M90" s="33"/>
      <c r="N90" s="33"/>
    </row>
    <row r="91" spans="1:256" x14ac:dyDescent="0.25">
      <c r="A91" s="33"/>
    </row>
  </sheetData>
  <mergeCells count="15">
    <mergeCell ref="L82:N82"/>
    <mergeCell ref="L1:N1"/>
    <mergeCell ref="A3:N3"/>
    <mergeCell ref="K4:N4"/>
    <mergeCell ref="B2:N2"/>
    <mergeCell ref="E88:G88"/>
    <mergeCell ref="H4:J4"/>
    <mergeCell ref="H85:I85"/>
    <mergeCell ref="A4:A5"/>
    <mergeCell ref="B4:B5"/>
    <mergeCell ref="C4:C5"/>
    <mergeCell ref="D4:D5"/>
    <mergeCell ref="B82:G82"/>
    <mergeCell ref="E4:G4"/>
    <mergeCell ref="F87:I87"/>
  </mergeCells>
  <phoneticPr fontId="0" type="noConversion"/>
  <conditionalFormatting sqref="J7:J81">
    <cfRule type="cellIs" dxfId="0" priority="4" operator="greaterThan">
      <formula>33</formula>
    </cfRule>
  </conditionalFormatting>
  <conditionalFormatting sqref="J7:J81">
    <cfRule type="cellIs" priority="6" operator="greaterThan">
      <formula>33</formula>
    </cfRule>
  </conditionalFormatting>
  <pageMargins left="3.937007874015748E-2" right="0" top="0.19685039370078741" bottom="0" header="0.51181102362204722" footer="0.51181102362204722"/>
  <pageSetup paperSize="9" firstPageNumber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Лист2</vt:lpstr>
      <vt:lpstr>Лист2!Print_Area_0</vt:lpstr>
      <vt:lpstr>Лист2!Print_Area_0_0</vt:lpstr>
      <vt:lpstr>Лист2!Print_Area_0_0_0</vt:lpstr>
      <vt:lpstr>Лист2!Print_Area_0_0_0_0</vt:lpstr>
      <vt:lpstr>Лист2!Print_Area_0_0_0_0_0</vt:lpstr>
      <vt:lpstr>Лист2!Print_Area_0_0_0_0_0_0</vt:lpstr>
      <vt:lpstr>Лист2!Print_Area_0_0_0_0_0_0_0</vt:lpstr>
      <vt:lpstr>Лист2!Print_Area_0_0_0_0_0_0_0_0</vt:lpstr>
      <vt:lpstr>Лист2!Print_Area_0_0_0_0_0_0_0_0_0</vt:lpstr>
      <vt:lpstr>Лист2!Print_Area_0_0_0_0_0_0_0_0_0_0</vt:lpstr>
      <vt:lpstr>Лист2!Print_Area_0_0_0_0_0_0_0_0_0_0_0</vt:lpstr>
      <vt:lpstr>Лист2!Print_Area_0_0_0_0_0_0_0_0_0_0_0_0</vt:lpstr>
      <vt:lpstr>Лист2!Print_Area_0_0_0_0_0_0_0_0_0_0_0_0_0</vt:lpstr>
      <vt:lpstr>Лист2!Print_Area_0_0_0_0_0_0_0_0_0_0_0_0_0_0</vt:lpstr>
      <vt:lpstr>Лист2!Print_Area_0_0_0_0_0_0_0_0_0_0_0_0_0_0_0</vt:lpstr>
      <vt:lpstr>Лист2!Print_Area_0_0_0_0_0_0_0_0_0_0_0_0_0_0_0_0</vt:lpstr>
      <vt:lpstr>Лист2!Print_Area_0_0_0_0_0_0_0_0_0_0_0_0_0_0_0_0_0</vt:lpstr>
      <vt:lpstr>Лист2!Print_Area_0_0_0_0_0_0_0_0_0_0_0_0_0_0_0_0_0_0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Жерновков Анатолий Алексеевич</dc:creator>
  <cp:lastModifiedBy>Kab15_2</cp:lastModifiedBy>
  <cp:revision>25</cp:revision>
  <cp:lastPrinted>2026-04-23T03:44:58Z</cp:lastPrinted>
  <dcterms:created xsi:type="dcterms:W3CDTF">2006-09-16T00:00:00Z</dcterms:created>
  <dcterms:modified xsi:type="dcterms:W3CDTF">2026-05-25T08:48:14Z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