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180" windowWidth="16380" windowHeight="8010"/>
  </bookViews>
  <sheets>
    <sheet name="нмцд" sheetId="4" r:id="rId1"/>
    <sheet name="Лист1" sheetId="1" r:id="rId2"/>
    <sheet name="Лист2" sheetId="2" r:id="rId3"/>
    <sheet name="Лист3" sheetId="3" r:id="rId4"/>
  </sheets>
  <definedNames>
    <definedName name="_xlnm.Print_Area" localSheetId="1">Лист1!$A$1:$J$23</definedName>
    <definedName name="_xlnm.Print_Area" localSheetId="0">нмцд!$A$1:$J$24</definedName>
  </definedNames>
  <calcPr calcId="144525"/>
</workbook>
</file>

<file path=xl/calcChain.xml><?xml version="1.0" encoding="utf-8"?>
<calcChain xmlns="http://schemas.openxmlformats.org/spreadsheetml/2006/main">
  <c r="E22" i="4" l="1"/>
  <c r="F22" i="4"/>
  <c r="D22" i="4"/>
  <c r="F21" i="4"/>
  <c r="E21" i="4"/>
  <c r="D21" i="4"/>
  <c r="C21" i="4"/>
  <c r="F20" i="4"/>
  <c r="E20" i="4"/>
  <c r="D20" i="4"/>
  <c r="C20" i="4"/>
  <c r="F19" i="4"/>
  <c r="E19" i="4"/>
  <c r="D19" i="4"/>
  <c r="C19" i="4"/>
  <c r="F18" i="4"/>
  <c r="E18" i="4"/>
  <c r="D18" i="4"/>
  <c r="H15" i="4"/>
  <c r="G21" i="4" s="1"/>
  <c r="J21" i="4" s="1"/>
  <c r="G15" i="4"/>
  <c r="H14" i="4"/>
  <c r="G20" i="4" s="1"/>
  <c r="J20" i="4" s="1"/>
  <c r="G14" i="4"/>
  <c r="H13" i="4"/>
  <c r="G19" i="4" s="1"/>
  <c r="J19" i="4" s="1"/>
  <c r="G13" i="4"/>
  <c r="I15" i="4" l="1"/>
  <c r="I14" i="4"/>
  <c r="I13" i="4"/>
  <c r="J23" i="4"/>
  <c r="H13" i="1"/>
  <c r="H15" i="1" l="1"/>
  <c r="H14" i="1"/>
  <c r="G19" i="1"/>
  <c r="J19" i="1" s="1"/>
  <c r="C21" i="1"/>
  <c r="C20" i="1"/>
  <c r="C19" i="1"/>
  <c r="D21" i="1" l="1"/>
  <c r="D20" i="1"/>
  <c r="D19" i="1"/>
  <c r="G21" i="1"/>
  <c r="J21" i="1" s="1"/>
  <c r="G20" i="1"/>
  <c r="J20" i="1" s="1"/>
  <c r="G15" i="1"/>
  <c r="G14" i="1"/>
  <c r="G13" i="1"/>
  <c r="J22" i="1" l="1"/>
  <c r="F20" i="1"/>
  <c r="F21" i="1"/>
  <c r="E20" i="1"/>
  <c r="E21" i="1"/>
  <c r="I14" i="1"/>
  <c r="I15" i="1" l="1"/>
  <c r="D18" i="1"/>
  <c r="I13" i="1" l="1"/>
  <c r="F18" i="1"/>
  <c r="E19" i="1" l="1"/>
  <c r="F19" i="1"/>
  <c r="E18" i="1" l="1"/>
</calcChain>
</file>

<file path=xl/comments1.xml><?xml version="1.0" encoding="utf-8"?>
<comments xmlns="http://schemas.openxmlformats.org/spreadsheetml/2006/main">
  <authors>
    <author>DEKON</author>
  </authors>
  <commentList>
    <comment ref="I9" authorId="0">
      <text>
        <r>
          <rPr>
            <b/>
            <sz val="9"/>
            <color indexed="81"/>
            <rFont val="Tahoma"/>
            <family val="2"/>
            <charset val="204"/>
          </rPr>
          <t>DEKON:</t>
        </r>
        <r>
          <rPr>
            <sz val="9"/>
            <color indexed="81"/>
            <rFont val="Tahoma"/>
            <family val="2"/>
            <charset val="204"/>
          </rPr>
          <t xml:space="preserve">
должен быть не более 33%</t>
        </r>
      </text>
    </comment>
  </commentList>
</comments>
</file>

<file path=xl/comments2.xml><?xml version="1.0" encoding="utf-8"?>
<comments xmlns="http://schemas.openxmlformats.org/spreadsheetml/2006/main">
  <authors>
    <author>DEKON</author>
  </authors>
  <commentList>
    <comment ref="I9" authorId="0">
      <text>
        <r>
          <rPr>
            <b/>
            <sz val="9"/>
            <color indexed="81"/>
            <rFont val="Tahoma"/>
            <family val="2"/>
            <charset val="204"/>
          </rPr>
          <t>DEKON:</t>
        </r>
        <r>
          <rPr>
            <sz val="9"/>
            <color indexed="81"/>
            <rFont val="Tahoma"/>
            <family val="2"/>
            <charset val="204"/>
          </rPr>
          <t xml:space="preserve">
должен быть не более 33%</t>
        </r>
      </text>
    </comment>
  </commentList>
</comments>
</file>

<file path=xl/sharedStrings.xml><?xml version="1.0" encoding="utf-8"?>
<sst xmlns="http://schemas.openxmlformats.org/spreadsheetml/2006/main" count="66" uniqueCount="34">
  <si>
    <t>Обоснование начальной (максимальной) цены контракта / договора</t>
  </si>
  <si>
    <t>Используемый метод определения цены контракта / договора с обоснованием:</t>
  </si>
  <si>
    <t>МЕТОД СОПОСТАВИМЫХ РЫНОЧНЫХ ЦЕН (АНАЛИЗ РЫНКА)</t>
  </si>
  <si>
    <t>№п/п</t>
  </si>
  <si>
    <t>Стандартное отклонение (σ) *</t>
  </si>
  <si>
    <t>Средняя арифметическая величина цены ед. товара (ц)</t>
  </si>
  <si>
    <t>Коэффициент вариации (V): **</t>
  </si>
  <si>
    <t>Ед. изм.</t>
  </si>
  <si>
    <t>Кол-во</t>
  </si>
  <si>
    <t>Сумма, руб.</t>
  </si>
  <si>
    <t>ИТОГО:</t>
  </si>
  <si>
    <t>* в этих ячейках - формулы</t>
  </si>
  <si>
    <t>Цена за единицу, установленная заказчиком***</t>
  </si>
  <si>
    <t>Основные характеристики 
объекта закупки</t>
  </si>
  <si>
    <t>шт.</t>
  </si>
  <si>
    <t>Приложение №1</t>
  </si>
  <si>
    <t xml:space="preserve">Поставщик № 2, 
 руб. за ед. (с НДС) </t>
  </si>
  <si>
    <t>Поставщик № 3, 
руб. за ед. (с НДС)</t>
  </si>
  <si>
    <t>Исх. №34 от 24.04.2026</t>
  </si>
  <si>
    <t>Кольцо стеновое КС 20-9</t>
  </si>
  <si>
    <t>Кольцо стеновое КС 15-9</t>
  </si>
  <si>
    <t>Люк полимерно-песчаный тип Т</t>
  </si>
  <si>
    <t>https://gbi-24.ru/kolodec_kolco_ks15-9.html</t>
  </si>
  <si>
    <t>https://alservice.ru/catalog/kanalizatsionnye_lyuki_i_dozhdepriemniki/lyuk_polimerno_peschanyy_tip_t_tyazhelyy_do_15t_chernyy_750_630_110_60/</t>
  </si>
  <si>
    <t>Поставщик № 1,
 руб. за ед. (с НДС)</t>
  </si>
  <si>
    <t>https://кипенский-жби.рф/p/1073009944-kolko-stenovoe-ks-20-9/</t>
  </si>
  <si>
    <t>https://завод-бетонных-колец.рф/stenovye-kolca-ks-20-9</t>
  </si>
  <si>
    <t>https://завод-бетонных-колец.рф/stenovye-kolca-ks-15-9</t>
  </si>
  <si>
    <t>https://www.tehpromsnab27.ru/goods/89980002-usilenny_lyuk_tyazhely_ultp_15t</t>
  </si>
  <si>
    <t xml:space="preserve">
 Услуги по курьерской доставке различными видами транспорта прочие 
</t>
  </si>
  <si>
    <t>53.20.11.190</t>
  </si>
  <si>
    <t>Исх. №34 от 22.05.2026</t>
  </si>
  <si>
    <t>Исх. №442 от 18.05.2026</t>
  </si>
  <si>
    <t>Исх. №300 от 18.05.2026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</si>
</sst>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u/>
      <sz val="11"/>
      <color theme="1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8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left" vertical="center"/>
    </xf>
    <xf numFmtId="0" fontId="1" fillId="0" borderId="1" xfId="0" applyFont="1" applyBorder="1"/>
    <xf numFmtId="0" fontId="0" fillId="0" borderId="0" xfId="0" applyBorder="1"/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" xfId="0" applyFont="1" applyBorder="1"/>
    <xf numFmtId="0" fontId="1" fillId="2" borderId="0" xfId="0" applyFont="1" applyFill="1" applyAlignment="1">
      <alignment vertical="center"/>
    </xf>
    <xf numFmtId="0" fontId="1" fillId="2" borderId="0" xfId="0" applyFont="1" applyFill="1" applyBorder="1" applyAlignment="1">
      <alignment vertical="center"/>
    </xf>
    <xf numFmtId="0" fontId="1" fillId="2" borderId="0" xfId="0" applyFont="1" applyFill="1"/>
    <xf numFmtId="0" fontId="0" fillId="0" borderId="0" xfId="0" applyAlignment="1">
      <alignment wrapText="1"/>
    </xf>
    <xf numFmtId="0" fontId="2" fillId="0" borderId="0" xfId="0" applyFont="1"/>
    <xf numFmtId="0" fontId="0" fillId="0" borderId="0" xfId="0" applyFont="1" applyBorder="1" applyAlignment="1">
      <alignment wrapText="1"/>
    </xf>
    <xf numFmtId="4" fontId="2" fillId="0" borderId="2" xfId="0" applyNumberFormat="1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 wrapText="1"/>
    </xf>
    <xf numFmtId="4" fontId="1" fillId="0" borderId="2" xfId="0" applyNumberFormat="1" applyFont="1" applyBorder="1"/>
    <xf numFmtId="4" fontId="1" fillId="0" borderId="5" xfId="0" applyNumberFormat="1" applyFont="1" applyBorder="1"/>
    <xf numFmtId="4" fontId="1" fillId="0" borderId="6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vertical="top" wrapText="1"/>
    </xf>
    <xf numFmtId="0" fontId="6" fillId="0" borderId="7" xfId="1" applyBorder="1" applyAlignment="1">
      <alignment vertical="top" wrapText="1"/>
    </xf>
    <xf numFmtId="0" fontId="6" fillId="0" borderId="6" xfId="1" applyBorder="1" applyAlignment="1">
      <alignment vertical="top" wrapText="1"/>
    </xf>
    <xf numFmtId="0" fontId="1" fillId="0" borderId="8" xfId="0" applyFont="1" applyBorder="1" applyAlignment="1">
      <alignment vertical="top" wrapText="1"/>
    </xf>
    <xf numFmtId="0" fontId="1" fillId="0" borderId="10" xfId="0" applyFont="1" applyBorder="1" applyAlignment="1">
      <alignment vertical="top" wrapText="1"/>
    </xf>
    <xf numFmtId="0" fontId="1" fillId="0" borderId="8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center" wrapText="1"/>
    </xf>
    <xf numFmtId="0" fontId="1" fillId="0" borderId="2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1" fillId="0" borderId="2" xfId="0" applyFont="1" applyBorder="1" applyAlignment="1">
      <alignment wrapText="1"/>
    </xf>
    <xf numFmtId="0" fontId="2" fillId="0" borderId="2" xfId="0" applyFont="1" applyBorder="1"/>
    <xf numFmtId="0" fontId="1" fillId="0" borderId="7" xfId="0" applyFont="1" applyBorder="1" applyAlignment="1">
      <alignment horizontal="left" vertical="top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2.vml"/><Relationship Id="rId3" Type="http://schemas.openxmlformats.org/officeDocument/2006/relationships/hyperlink" Target="https://&#1082;&#1080;&#1087;&#1077;&#1085;&#1089;&#1082;&#1080;&#1081;-&#1078;&#1073;&#1080;.&#1088;&#1092;/p/1073009944-kolko-stenovoe-ks-20-9/" TargetMode="External"/><Relationship Id="rId7" Type="http://schemas.openxmlformats.org/officeDocument/2006/relationships/printerSettings" Target="../printerSettings/printerSettings2.bin"/><Relationship Id="rId2" Type="http://schemas.openxmlformats.org/officeDocument/2006/relationships/hyperlink" Target="https://alservice.ru/catalog/kanalizatsionnye_lyuki_i_dozhdepriemniki/lyuk_polimerno_peschanyy_tip_t_tyazhelyy_do_15t_chernyy_750_630_110_60/" TargetMode="External"/><Relationship Id="rId1" Type="http://schemas.openxmlformats.org/officeDocument/2006/relationships/hyperlink" Target="https://gbi-24.ru/kolodec_kolco_ks15-9.html" TargetMode="External"/><Relationship Id="rId6" Type="http://schemas.openxmlformats.org/officeDocument/2006/relationships/hyperlink" Target="https://www.tehpromsnab27.ru/goods/89980002-usilenny_lyuk_tyazhely_ultp_15t" TargetMode="External"/><Relationship Id="rId5" Type="http://schemas.openxmlformats.org/officeDocument/2006/relationships/hyperlink" Target="https://&#1079;&#1072;&#1074;&#1086;&#1076;-&#1073;&#1077;&#1090;&#1086;&#1085;&#1085;&#1099;&#1093;-&#1082;&#1086;&#1083;&#1077;&#1094;.&#1088;&#1092;/stenovye-kolca-ks-15-9" TargetMode="External"/><Relationship Id="rId4" Type="http://schemas.openxmlformats.org/officeDocument/2006/relationships/hyperlink" Target="https://&#1079;&#1072;&#1074;&#1086;&#1076;-&#1073;&#1077;&#1090;&#1086;&#1085;&#1085;&#1099;&#1093;-&#1082;&#1086;&#1083;&#1077;&#1094;.&#1088;&#1092;/stenovye-kolca-ks-20-9" TargetMode="External"/><Relationship Id="rId9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L30"/>
  <sheetViews>
    <sheetView tabSelected="1" view="pageBreakPreview" topLeftCell="A10" zoomScaleNormal="100" zoomScaleSheetLayoutView="100" workbookViewId="0">
      <selection activeCell="G19" sqref="G19"/>
    </sheetView>
  </sheetViews>
  <sheetFormatPr defaultRowHeight="15" x14ac:dyDescent="0.25"/>
  <cols>
    <col min="1" max="1" width="3" customWidth="1"/>
    <col min="2" max="2" width="9.5703125" customWidth="1"/>
    <col min="3" max="3" width="34.85546875" customWidth="1"/>
    <col min="4" max="4" width="28.5703125" customWidth="1"/>
    <col min="5" max="5" width="32.7109375" customWidth="1"/>
    <col min="6" max="6" width="30.5703125" customWidth="1"/>
    <col min="7" max="7" width="19" customWidth="1"/>
    <col min="8" max="8" width="17.42578125" customWidth="1"/>
    <col min="9" max="9" width="18.7109375" customWidth="1"/>
    <col min="10" max="10" width="16.7109375" customWidth="1"/>
  </cols>
  <sheetData>
    <row r="1" spans="2:12" ht="15" customHeight="1" x14ac:dyDescent="0.3">
      <c r="F1" s="13"/>
      <c r="G1" s="13"/>
      <c r="H1" s="13"/>
      <c r="I1" s="32" t="s">
        <v>15</v>
      </c>
      <c r="J1" s="32"/>
    </row>
    <row r="2" spans="2:12" x14ac:dyDescent="0.25">
      <c r="E2" s="13"/>
      <c r="F2" s="13"/>
      <c r="G2" s="13"/>
      <c r="H2" s="13"/>
      <c r="I2" s="13"/>
    </row>
    <row r="4" spans="2:12" ht="19.5" customHeight="1" x14ac:dyDescent="0.3">
      <c r="B4" s="1"/>
      <c r="C4" s="1"/>
      <c r="D4" s="31" t="s">
        <v>0</v>
      </c>
      <c r="E4" s="31"/>
      <c r="F4" s="31"/>
      <c r="G4" s="31"/>
      <c r="H4" s="31"/>
      <c r="I4" s="1"/>
    </row>
    <row r="5" spans="2:12" ht="20.25" customHeight="1" x14ac:dyDescent="0.25">
      <c r="B5" s="1" t="s">
        <v>1</v>
      </c>
      <c r="C5" s="1"/>
      <c r="D5" s="1"/>
      <c r="E5" s="1"/>
      <c r="F5" s="1"/>
      <c r="G5" s="1"/>
      <c r="H5" s="1"/>
      <c r="I5" s="1"/>
    </row>
    <row r="6" spans="2:12" ht="8.25" customHeight="1" x14ac:dyDescent="0.25">
      <c r="B6" s="1"/>
      <c r="C6" s="1"/>
      <c r="D6" s="1"/>
      <c r="E6" s="1"/>
      <c r="F6" s="1"/>
      <c r="G6" s="1"/>
      <c r="H6" s="1"/>
      <c r="I6" s="1"/>
    </row>
    <row r="7" spans="2:12" ht="15.75" x14ac:dyDescent="0.25">
      <c r="B7" s="2" t="s">
        <v>2</v>
      </c>
      <c r="C7" s="3"/>
      <c r="D7" s="3"/>
      <c r="E7" s="3"/>
      <c r="F7" s="3"/>
      <c r="G7" s="3"/>
      <c r="H7" s="3"/>
      <c r="I7" s="3"/>
      <c r="J7" s="4"/>
      <c r="K7" s="4"/>
      <c r="L7" s="4"/>
    </row>
    <row r="8" spans="2:12" ht="15.75" x14ac:dyDescent="0.25">
      <c r="B8" s="1"/>
      <c r="C8" s="1"/>
      <c r="D8" s="1"/>
      <c r="E8" s="1"/>
      <c r="F8" s="1"/>
      <c r="G8" s="1"/>
      <c r="H8" s="1"/>
      <c r="I8" s="1"/>
      <c r="K8" s="4"/>
      <c r="L8" s="4"/>
    </row>
    <row r="9" spans="2:12" ht="34.5" customHeight="1" x14ac:dyDescent="0.25">
      <c r="B9" s="33" t="s">
        <v>3</v>
      </c>
      <c r="C9" s="33" t="s">
        <v>13</v>
      </c>
      <c r="D9" s="21" t="s">
        <v>24</v>
      </c>
      <c r="E9" s="21" t="s">
        <v>16</v>
      </c>
      <c r="F9" s="21" t="s">
        <v>17</v>
      </c>
      <c r="G9" s="34" t="s">
        <v>4</v>
      </c>
      <c r="H9" s="33" t="s">
        <v>5</v>
      </c>
      <c r="I9" s="33" t="s">
        <v>6</v>
      </c>
    </row>
    <row r="10" spans="2:12" ht="25.5" customHeight="1" x14ac:dyDescent="0.25">
      <c r="B10" s="33"/>
      <c r="C10" s="33"/>
      <c r="D10" s="26" t="s">
        <v>31</v>
      </c>
      <c r="E10" s="26" t="s">
        <v>33</v>
      </c>
      <c r="F10" s="37" t="s">
        <v>32</v>
      </c>
      <c r="G10" s="34"/>
      <c r="H10" s="33"/>
      <c r="I10" s="33"/>
    </row>
    <row r="11" spans="2:12" ht="15.75" customHeight="1" x14ac:dyDescent="0.25">
      <c r="B11" s="33"/>
      <c r="C11" s="33"/>
      <c r="D11" s="24"/>
      <c r="E11" s="22"/>
      <c r="F11" s="22"/>
      <c r="G11" s="34"/>
      <c r="H11" s="33"/>
      <c r="I11" s="33"/>
    </row>
    <row r="12" spans="2:12" ht="21.75" customHeight="1" x14ac:dyDescent="0.25">
      <c r="B12" s="33"/>
      <c r="C12" s="33"/>
      <c r="D12" s="25"/>
      <c r="E12" s="23"/>
      <c r="F12" s="23"/>
      <c r="G12" s="34"/>
      <c r="H12" s="33"/>
      <c r="I12" s="33"/>
    </row>
    <row r="13" spans="2:12" ht="36" customHeight="1" x14ac:dyDescent="0.25">
      <c r="B13" s="5">
        <v>1</v>
      </c>
      <c r="C13" s="27" t="s">
        <v>19</v>
      </c>
      <c r="D13" s="20">
        <v>6940</v>
      </c>
      <c r="E13" s="20">
        <v>13260</v>
      </c>
      <c r="F13" s="20">
        <v>10800</v>
      </c>
      <c r="G13" s="15">
        <f>STDEV(D13:F13)</f>
        <v>3185.7390560642821</v>
      </c>
      <c r="H13" s="15">
        <f>ROUND(SUM(D13:F13)/3,2)</f>
        <v>10333.33</v>
      </c>
      <c r="I13" s="15">
        <f>G13/H13*100</f>
        <v>30.82974274570039</v>
      </c>
      <c r="K13" s="20">
        <v>5490</v>
      </c>
    </row>
    <row r="14" spans="2:12" ht="36" customHeight="1" x14ac:dyDescent="0.25">
      <c r="B14" s="5">
        <v>2</v>
      </c>
      <c r="C14" s="27" t="s">
        <v>20</v>
      </c>
      <c r="D14" s="20">
        <v>4760</v>
      </c>
      <c r="E14" s="20">
        <v>6982.87</v>
      </c>
      <c r="F14" s="20">
        <v>7400</v>
      </c>
      <c r="G14" s="15">
        <f>STDEV(D14:F14)</f>
        <v>1419.198627970497</v>
      </c>
      <c r="H14" s="15">
        <f>ROUND(SUM(D14:F14)/3,2)</f>
        <v>6380.96</v>
      </c>
      <c r="I14" s="15">
        <f>G14/H14*100</f>
        <v>22.241145971303645</v>
      </c>
      <c r="K14" s="20">
        <v>3760</v>
      </c>
    </row>
    <row r="15" spans="2:12" ht="38.25" customHeight="1" x14ac:dyDescent="0.25">
      <c r="B15" s="5">
        <v>3</v>
      </c>
      <c r="C15" s="27" t="s">
        <v>21</v>
      </c>
      <c r="D15" s="20">
        <v>2765</v>
      </c>
      <c r="E15" s="20">
        <v>3998.4</v>
      </c>
      <c r="F15" s="20">
        <v>2796</v>
      </c>
      <c r="G15" s="15">
        <f>STDEV(D15:F15)</f>
        <v>703.32570927937411</v>
      </c>
      <c r="H15" s="15">
        <f>ROUND(SUM(D15:F15)/3,2)</f>
        <v>3186.47</v>
      </c>
      <c r="I15" s="15">
        <f>G15/H15*100</f>
        <v>22.072252658251109</v>
      </c>
      <c r="K15" s="20">
        <v>2195</v>
      </c>
    </row>
    <row r="16" spans="2:12" ht="53.25" hidden="1" customHeight="1" x14ac:dyDescent="0.25">
      <c r="B16" s="5"/>
      <c r="C16" s="35"/>
      <c r="D16" s="20"/>
      <c r="E16" s="20"/>
      <c r="F16" s="20"/>
      <c r="G16" s="15"/>
      <c r="H16" s="15"/>
      <c r="I16" s="15"/>
      <c r="K16" t="s">
        <v>30</v>
      </c>
    </row>
    <row r="17" spans="2:10" ht="16.5" customHeight="1" x14ac:dyDescent="0.25">
      <c r="B17" s="1"/>
      <c r="C17" s="1"/>
      <c r="D17" s="12"/>
      <c r="E17" s="12"/>
      <c r="F17" s="1"/>
      <c r="G17" s="1"/>
      <c r="H17" s="1"/>
      <c r="I17" s="1"/>
    </row>
    <row r="18" spans="2:10" ht="83.25" customHeight="1" x14ac:dyDescent="0.25">
      <c r="B18" s="5" t="s">
        <v>3</v>
      </c>
      <c r="C18" s="28" t="s">
        <v>13</v>
      </c>
      <c r="D18" s="29" t="str">
        <f>D9</f>
        <v>Поставщик № 1,
 руб. за ед. (с НДС)</v>
      </c>
      <c r="E18" s="29" t="str">
        <f>E9</f>
        <v xml:space="preserve">Поставщик № 2, 
 руб. за ед. (с НДС) </v>
      </c>
      <c r="F18" s="5" t="str">
        <f>F9</f>
        <v>Поставщик № 3, 
руб. за ед. (с НДС)</v>
      </c>
      <c r="G18" s="5" t="s">
        <v>12</v>
      </c>
      <c r="H18" s="5" t="s">
        <v>7</v>
      </c>
      <c r="I18" s="6" t="s">
        <v>8</v>
      </c>
      <c r="J18" s="5" t="s">
        <v>9</v>
      </c>
    </row>
    <row r="19" spans="2:10" ht="36" customHeight="1" x14ac:dyDescent="0.25">
      <c r="B19" s="5">
        <v>1</v>
      </c>
      <c r="C19" s="27" t="str">
        <f>C13</f>
        <v>Кольцо стеновое КС 20-9</v>
      </c>
      <c r="D19" s="14">
        <f>D13</f>
        <v>6940</v>
      </c>
      <c r="E19" s="14">
        <f>E13</f>
        <v>13260</v>
      </c>
      <c r="F19" s="14">
        <f>F13</f>
        <v>10800</v>
      </c>
      <c r="G19" s="15">
        <f>H13</f>
        <v>10333.33</v>
      </c>
      <c r="H19" s="16" t="s">
        <v>14</v>
      </c>
      <c r="I19" s="17">
        <v>10</v>
      </c>
      <c r="J19" s="16">
        <f>ROUND(I19*G19,2)</f>
        <v>103333.3</v>
      </c>
    </row>
    <row r="20" spans="2:10" ht="36" customHeight="1" x14ac:dyDescent="0.25">
      <c r="B20" s="5">
        <v>2</v>
      </c>
      <c r="C20" s="27" t="str">
        <f>C14</f>
        <v>Кольцо стеновое КС 15-9</v>
      </c>
      <c r="D20" s="14">
        <f>D14</f>
        <v>4760</v>
      </c>
      <c r="E20" s="14">
        <f t="shared" ref="E20:F21" si="0">E14</f>
        <v>6982.87</v>
      </c>
      <c r="F20" s="14">
        <f t="shared" si="0"/>
        <v>7400</v>
      </c>
      <c r="G20" s="15">
        <f>H14</f>
        <v>6380.96</v>
      </c>
      <c r="H20" s="16" t="s">
        <v>14</v>
      </c>
      <c r="I20" s="17">
        <v>7</v>
      </c>
      <c r="J20" s="16">
        <f>ROUND(I20*G20,2)</f>
        <v>44666.720000000001</v>
      </c>
    </row>
    <row r="21" spans="2:10" ht="36" customHeight="1" x14ac:dyDescent="0.25">
      <c r="B21" s="5">
        <v>3</v>
      </c>
      <c r="C21" s="27" t="str">
        <f>C15</f>
        <v>Люк полимерно-песчаный тип Т</v>
      </c>
      <c r="D21" s="14">
        <f>D15</f>
        <v>2765</v>
      </c>
      <c r="E21" s="14">
        <f t="shared" si="0"/>
        <v>3998.4</v>
      </c>
      <c r="F21" s="14">
        <f t="shared" si="0"/>
        <v>2796</v>
      </c>
      <c r="G21" s="15">
        <f>H15</f>
        <v>3186.47</v>
      </c>
      <c r="H21" s="16" t="s">
        <v>14</v>
      </c>
      <c r="I21" s="17">
        <v>50</v>
      </c>
      <c r="J21" s="16">
        <f>ROUND(I21*G21,2)</f>
        <v>159323.5</v>
      </c>
    </row>
    <row r="22" spans="2:10" ht="54" hidden="1" customHeight="1" x14ac:dyDescent="0.25">
      <c r="B22" s="5">
        <v>4</v>
      </c>
      <c r="C22" s="35" t="s">
        <v>29</v>
      </c>
      <c r="D22" s="14">
        <f>D16</f>
        <v>0</v>
      </c>
      <c r="E22" s="14">
        <f t="shared" ref="E22:F22" si="1">E16</f>
        <v>0</v>
      </c>
      <c r="F22" s="14">
        <f t="shared" si="1"/>
        <v>0</v>
      </c>
      <c r="G22" s="15"/>
      <c r="H22" s="16"/>
      <c r="I22" s="17"/>
      <c r="J22" s="16"/>
    </row>
    <row r="23" spans="2:10" ht="23.25" customHeight="1" x14ac:dyDescent="0.25">
      <c r="B23" s="30" t="s">
        <v>10</v>
      </c>
      <c r="C23" s="7"/>
      <c r="D23" s="18"/>
      <c r="E23" s="18"/>
      <c r="F23" s="18"/>
      <c r="G23" s="18"/>
      <c r="H23" s="18"/>
      <c r="I23" s="19"/>
      <c r="J23" s="15">
        <f>SUM(J19:J21)</f>
        <v>307323.52000000002</v>
      </c>
    </row>
    <row r="24" spans="2:10" ht="15.75" x14ac:dyDescent="0.25">
      <c r="B24" s="1"/>
      <c r="C24" s="1"/>
      <c r="D24" s="1"/>
      <c r="E24" s="1"/>
      <c r="F24" s="1"/>
      <c r="G24" s="1"/>
      <c r="H24" s="1"/>
      <c r="I24" s="1"/>
    </row>
    <row r="25" spans="2:10" ht="15.75" x14ac:dyDescent="0.25">
      <c r="B25" s="8"/>
      <c r="C25" s="9" t="s">
        <v>11</v>
      </c>
      <c r="D25" s="10"/>
      <c r="E25" s="1"/>
      <c r="F25" s="1"/>
      <c r="G25" s="1"/>
      <c r="H25" s="1"/>
      <c r="I25" s="1"/>
    </row>
    <row r="27" spans="2:10" x14ac:dyDescent="0.25">
      <c r="C27" s="11"/>
    </row>
    <row r="28" spans="2:10" ht="18.75" customHeight="1" x14ac:dyDescent="0.25"/>
    <row r="30" spans="2:10" ht="18" customHeight="1" x14ac:dyDescent="0.25"/>
  </sheetData>
  <mergeCells count="7">
    <mergeCell ref="I1:J1"/>
    <mergeCell ref="D4:H4"/>
    <mergeCell ref="B9:B12"/>
    <mergeCell ref="C9:C12"/>
    <mergeCell ref="G9:G12"/>
    <mergeCell ref="H9:H12"/>
    <mergeCell ref="I9:I12"/>
  </mergeCells>
  <pageMargins left="0.23622047244094491" right="0.23622047244094491" top="0.74803149606299213" bottom="0.74803149606299213" header="0.31496062992125984" footer="0.31496062992125984"/>
  <pageSetup paperSize="9" scale="67" firstPageNumber="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L29"/>
  <sheetViews>
    <sheetView view="pageBreakPreview" topLeftCell="A10" zoomScaleNormal="100" zoomScaleSheetLayoutView="100" workbookViewId="0">
      <selection activeCell="D13" sqref="D13"/>
    </sheetView>
  </sheetViews>
  <sheetFormatPr defaultRowHeight="15" x14ac:dyDescent="0.25"/>
  <cols>
    <col min="1" max="1" width="3" customWidth="1"/>
    <col min="2" max="2" width="9.5703125" customWidth="1"/>
    <col min="3" max="3" width="34.85546875" customWidth="1"/>
    <col min="4" max="4" width="28.5703125" customWidth="1"/>
    <col min="5" max="5" width="32.7109375" customWidth="1"/>
    <col min="6" max="6" width="30.5703125" customWidth="1"/>
    <col min="7" max="7" width="19" customWidth="1"/>
    <col min="8" max="8" width="17.42578125" customWidth="1"/>
    <col min="9" max="9" width="18.7109375" customWidth="1"/>
    <col min="10" max="10" width="16.7109375" customWidth="1"/>
    <col min="11" max="1026" width="8.7109375"/>
  </cols>
  <sheetData>
    <row r="1" spans="2:12" ht="15" customHeight="1" x14ac:dyDescent="0.3">
      <c r="F1" s="13"/>
      <c r="G1" s="13"/>
      <c r="H1" s="13"/>
      <c r="I1" s="32" t="s">
        <v>15</v>
      </c>
      <c r="J1" s="32"/>
    </row>
    <row r="2" spans="2:12" x14ac:dyDescent="0.25">
      <c r="E2" s="13"/>
      <c r="F2" s="13"/>
      <c r="G2" s="13"/>
      <c r="H2" s="13"/>
      <c r="I2" s="13"/>
    </row>
    <row r="4" spans="2:12" ht="19.5" customHeight="1" x14ac:dyDescent="0.3">
      <c r="B4" s="1"/>
      <c r="C4" s="1"/>
      <c r="D4" s="31" t="s">
        <v>0</v>
      </c>
      <c r="E4" s="31"/>
      <c r="F4" s="31"/>
      <c r="G4" s="31"/>
      <c r="H4" s="31"/>
      <c r="I4" s="1"/>
    </row>
    <row r="5" spans="2:12" ht="20.25" customHeight="1" x14ac:dyDescent="0.25">
      <c r="B5" s="1" t="s">
        <v>1</v>
      </c>
      <c r="C5" s="1"/>
      <c r="D5" s="1"/>
      <c r="E5" s="1"/>
      <c r="F5" s="1"/>
      <c r="G5" s="1"/>
      <c r="H5" s="1"/>
      <c r="I5" s="1"/>
    </row>
    <row r="6" spans="2:12" ht="8.25" customHeight="1" x14ac:dyDescent="0.25">
      <c r="B6" s="1"/>
      <c r="C6" s="1"/>
      <c r="D6" s="1"/>
      <c r="E6" s="1"/>
      <c r="F6" s="1"/>
      <c r="G6" s="1"/>
      <c r="H6" s="1"/>
      <c r="I6" s="1"/>
    </row>
    <row r="7" spans="2:12" ht="15.75" x14ac:dyDescent="0.25">
      <c r="B7" s="2" t="s">
        <v>2</v>
      </c>
      <c r="C7" s="3"/>
      <c r="D7" s="3"/>
      <c r="E7" s="3"/>
      <c r="F7" s="3"/>
      <c r="G7" s="3"/>
      <c r="H7" s="3"/>
      <c r="I7" s="3"/>
      <c r="J7" s="4"/>
      <c r="K7" s="4"/>
      <c r="L7" s="4"/>
    </row>
    <row r="8" spans="2:12" ht="15.75" x14ac:dyDescent="0.25">
      <c r="B8" s="1"/>
      <c r="C8" s="1"/>
      <c r="D8" s="1"/>
      <c r="E8" s="1"/>
      <c r="F8" s="1"/>
      <c r="G8" s="1"/>
      <c r="H8" s="1"/>
      <c r="I8" s="1"/>
      <c r="K8" s="4"/>
      <c r="L8" s="4"/>
    </row>
    <row r="9" spans="2:12" ht="34.5" customHeight="1" x14ac:dyDescent="0.25">
      <c r="B9" s="33" t="s">
        <v>3</v>
      </c>
      <c r="C9" s="33" t="s">
        <v>13</v>
      </c>
      <c r="D9" s="21" t="s">
        <v>24</v>
      </c>
      <c r="E9" s="21" t="s">
        <v>16</v>
      </c>
      <c r="F9" s="21" t="s">
        <v>17</v>
      </c>
      <c r="G9" s="34" t="s">
        <v>4</v>
      </c>
      <c r="H9" s="33" t="s">
        <v>5</v>
      </c>
      <c r="I9" s="33" t="s">
        <v>6</v>
      </c>
    </row>
    <row r="10" spans="2:12" ht="52.5" customHeight="1" x14ac:dyDescent="0.25">
      <c r="B10" s="33"/>
      <c r="C10" s="33"/>
      <c r="D10" s="26" t="s">
        <v>18</v>
      </c>
      <c r="E10" s="22" t="s">
        <v>25</v>
      </c>
      <c r="F10" s="22" t="s">
        <v>26</v>
      </c>
      <c r="G10" s="34"/>
      <c r="H10" s="33"/>
      <c r="I10" s="33"/>
    </row>
    <row r="11" spans="2:12" ht="45.75" customHeight="1" x14ac:dyDescent="0.25">
      <c r="B11" s="33"/>
      <c r="C11" s="33"/>
      <c r="D11" s="24"/>
      <c r="E11" s="22" t="s">
        <v>27</v>
      </c>
      <c r="F11" s="22" t="s">
        <v>22</v>
      </c>
      <c r="G11" s="34"/>
      <c r="H11" s="33"/>
      <c r="I11" s="33"/>
    </row>
    <row r="12" spans="2:12" ht="83.25" customHeight="1" x14ac:dyDescent="0.25">
      <c r="B12" s="33"/>
      <c r="C12" s="33"/>
      <c r="D12" s="25"/>
      <c r="E12" s="23" t="s">
        <v>28</v>
      </c>
      <c r="F12" s="23" t="s">
        <v>23</v>
      </c>
      <c r="G12" s="34"/>
      <c r="H12" s="33"/>
      <c r="I12" s="33"/>
    </row>
    <row r="13" spans="2:12" ht="36" customHeight="1" x14ac:dyDescent="0.25">
      <c r="B13" s="5">
        <v>1</v>
      </c>
      <c r="C13" s="27" t="s">
        <v>19</v>
      </c>
      <c r="D13" s="20">
        <v>6940</v>
      </c>
      <c r="E13" s="20">
        <v>8600</v>
      </c>
      <c r="F13" s="20">
        <v>8500</v>
      </c>
      <c r="G13" s="15">
        <f>STDEV(D13:F13)</f>
        <v>930.87772200935899</v>
      </c>
      <c r="H13" s="15">
        <f>ROUND(SUM(D13:F13)/3,2)</f>
        <v>8013.33</v>
      </c>
      <c r="I13" s="15">
        <f>G13/H13*100</f>
        <v>11.616615339807034</v>
      </c>
      <c r="K13" s="20">
        <v>5490</v>
      </c>
    </row>
    <row r="14" spans="2:12" ht="36" customHeight="1" x14ac:dyDescent="0.25">
      <c r="B14" s="5">
        <v>2</v>
      </c>
      <c r="C14" s="27" t="s">
        <v>20</v>
      </c>
      <c r="D14" s="20">
        <v>4760</v>
      </c>
      <c r="E14" s="20">
        <v>5200</v>
      </c>
      <c r="F14" s="20">
        <v>4860</v>
      </c>
      <c r="G14" s="15">
        <f>STDEV(D14:F14)</f>
        <v>230.65125189341592</v>
      </c>
      <c r="H14" s="15">
        <f>ROUND(SUM(D14:F14)/3,2)</f>
        <v>4940</v>
      </c>
      <c r="I14" s="15">
        <f>G14/H14*100</f>
        <v>4.6690536820529536</v>
      </c>
      <c r="K14" s="20">
        <v>3760</v>
      </c>
    </row>
    <row r="15" spans="2:12" ht="36" customHeight="1" x14ac:dyDescent="0.25">
      <c r="B15" s="5">
        <v>3</v>
      </c>
      <c r="C15" s="27" t="s">
        <v>21</v>
      </c>
      <c r="D15" s="20">
        <v>2765</v>
      </c>
      <c r="E15" s="20">
        <v>3000</v>
      </c>
      <c r="F15" s="20">
        <v>2800</v>
      </c>
      <c r="G15" s="15">
        <f>STDEV(D15:F15)</f>
        <v>126.78722333105966</v>
      </c>
      <c r="H15" s="15">
        <f>ROUND(SUM(D15:F15)/3,2)</f>
        <v>2855</v>
      </c>
      <c r="I15" s="15">
        <f>G15/H15*100</f>
        <v>4.4408834791964855</v>
      </c>
      <c r="K15" s="20">
        <v>2195</v>
      </c>
    </row>
    <row r="16" spans="2:12" ht="78.75" x14ac:dyDescent="0.25">
      <c r="B16" s="5">
        <v>4</v>
      </c>
      <c r="C16" s="35" t="s">
        <v>29</v>
      </c>
      <c r="D16" s="36"/>
      <c r="E16" s="36"/>
      <c r="F16" s="7"/>
      <c r="G16" s="7"/>
      <c r="H16" s="7"/>
      <c r="I16" s="7"/>
      <c r="K16" t="s">
        <v>30</v>
      </c>
    </row>
    <row r="17" spans="2:10" ht="16.5" customHeight="1" x14ac:dyDescent="0.25">
      <c r="B17" s="1"/>
      <c r="C17" s="1"/>
      <c r="D17" s="12"/>
      <c r="E17" s="12"/>
      <c r="F17" s="1"/>
      <c r="G17" s="1"/>
      <c r="H17" s="1"/>
      <c r="I17" s="1"/>
    </row>
    <row r="18" spans="2:10" ht="83.25" customHeight="1" x14ac:dyDescent="0.25">
      <c r="B18" s="5" t="s">
        <v>3</v>
      </c>
      <c r="C18" s="28" t="s">
        <v>13</v>
      </c>
      <c r="D18" s="29" t="str">
        <f>D9</f>
        <v>Поставщик № 1,
 руб. за ед. (с НДС)</v>
      </c>
      <c r="E18" s="29" t="str">
        <f>E9</f>
        <v xml:space="preserve">Поставщик № 2, 
 руб. за ед. (с НДС) </v>
      </c>
      <c r="F18" s="5" t="str">
        <f>F9</f>
        <v>Поставщик № 3, 
руб. за ед. (с НДС)</v>
      </c>
      <c r="G18" s="5" t="s">
        <v>12</v>
      </c>
      <c r="H18" s="5" t="s">
        <v>7</v>
      </c>
      <c r="I18" s="6" t="s">
        <v>8</v>
      </c>
      <c r="J18" s="5" t="s">
        <v>9</v>
      </c>
    </row>
    <row r="19" spans="2:10" ht="36" customHeight="1" x14ac:dyDescent="0.25">
      <c r="B19" s="5">
        <v>1</v>
      </c>
      <c r="C19" s="27" t="str">
        <f>C13</f>
        <v>Кольцо стеновое КС 20-9</v>
      </c>
      <c r="D19" s="14">
        <f>D13</f>
        <v>6940</v>
      </c>
      <c r="E19" s="14">
        <f>E13</f>
        <v>8600</v>
      </c>
      <c r="F19" s="14">
        <f>F13</f>
        <v>8500</v>
      </c>
      <c r="G19" s="15">
        <f>H13</f>
        <v>8013.33</v>
      </c>
      <c r="H19" s="16" t="s">
        <v>14</v>
      </c>
      <c r="I19" s="17">
        <v>10</v>
      </c>
      <c r="J19" s="16">
        <f>ROUND(I19*G19,2)</f>
        <v>80133.3</v>
      </c>
    </row>
    <row r="20" spans="2:10" ht="36" customHeight="1" x14ac:dyDescent="0.25">
      <c r="B20" s="5">
        <v>2</v>
      </c>
      <c r="C20" s="27" t="str">
        <f>C14</f>
        <v>Кольцо стеновое КС 15-9</v>
      </c>
      <c r="D20" s="14">
        <f>D14</f>
        <v>4760</v>
      </c>
      <c r="E20" s="14">
        <f t="shared" ref="E20:F21" si="0">E14</f>
        <v>5200</v>
      </c>
      <c r="F20" s="14">
        <f t="shared" si="0"/>
        <v>4860</v>
      </c>
      <c r="G20" s="15">
        <f>H14</f>
        <v>4940</v>
      </c>
      <c r="H20" s="16" t="s">
        <v>14</v>
      </c>
      <c r="I20" s="17">
        <v>7</v>
      </c>
      <c r="J20" s="16">
        <f>ROUND(I20*G20,2)</f>
        <v>34580</v>
      </c>
    </row>
    <row r="21" spans="2:10" ht="36" customHeight="1" x14ac:dyDescent="0.25">
      <c r="B21" s="5">
        <v>3</v>
      </c>
      <c r="C21" s="27" t="str">
        <f>C15</f>
        <v>Люк полимерно-песчаный тип Т</v>
      </c>
      <c r="D21" s="14">
        <f>D15</f>
        <v>2765</v>
      </c>
      <c r="E21" s="14">
        <f t="shared" si="0"/>
        <v>3000</v>
      </c>
      <c r="F21" s="14">
        <f t="shared" si="0"/>
        <v>2800</v>
      </c>
      <c r="G21" s="15">
        <f>H15</f>
        <v>2855</v>
      </c>
      <c r="H21" s="16" t="s">
        <v>14</v>
      </c>
      <c r="I21" s="17">
        <v>50</v>
      </c>
      <c r="J21" s="16">
        <f>ROUND(I21*G21,2)</f>
        <v>142750</v>
      </c>
    </row>
    <row r="22" spans="2:10" ht="23.25" customHeight="1" x14ac:dyDescent="0.25">
      <c r="B22" s="30" t="s">
        <v>10</v>
      </c>
      <c r="C22" s="7"/>
      <c r="D22" s="18"/>
      <c r="E22" s="18"/>
      <c r="F22" s="18"/>
      <c r="G22" s="18"/>
      <c r="H22" s="18"/>
      <c r="I22" s="19"/>
      <c r="J22" s="15">
        <f>SUM(J19:J21)</f>
        <v>257463.3</v>
      </c>
    </row>
    <row r="23" spans="2:10" ht="15.75" x14ac:dyDescent="0.25">
      <c r="B23" s="1"/>
      <c r="C23" s="1"/>
      <c r="D23" s="1"/>
      <c r="E23" s="1"/>
      <c r="F23" s="1"/>
      <c r="G23" s="1"/>
      <c r="H23" s="1"/>
      <c r="I23" s="1"/>
    </row>
    <row r="24" spans="2:10" ht="15.75" x14ac:dyDescent="0.25">
      <c r="B24" s="8"/>
      <c r="C24" s="9" t="s">
        <v>11</v>
      </c>
      <c r="D24" s="10"/>
      <c r="E24" s="1"/>
      <c r="F24" s="1"/>
      <c r="G24" s="1"/>
      <c r="H24" s="1"/>
      <c r="I24" s="1"/>
    </row>
    <row r="26" spans="2:10" x14ac:dyDescent="0.25">
      <c r="C26" s="11"/>
    </row>
    <row r="27" spans="2:10" ht="18.75" customHeight="1" x14ac:dyDescent="0.25"/>
    <row r="29" spans="2:10" ht="18" customHeight="1" x14ac:dyDescent="0.25"/>
  </sheetData>
  <mergeCells count="7">
    <mergeCell ref="D4:H4"/>
    <mergeCell ref="I1:J1"/>
    <mergeCell ref="B9:B12"/>
    <mergeCell ref="C9:C12"/>
    <mergeCell ref="G9:G12"/>
    <mergeCell ref="H9:H12"/>
    <mergeCell ref="I9:I12"/>
  </mergeCells>
  <hyperlinks>
    <hyperlink ref="F11" r:id="rId1"/>
    <hyperlink ref="F12" r:id="rId2"/>
    <hyperlink ref="E10" r:id="rId3"/>
    <hyperlink ref="F10" r:id="rId4"/>
    <hyperlink ref="E11" r:id="rId5"/>
    <hyperlink ref="E12" r:id="rId6"/>
  </hyperlinks>
  <pageMargins left="0.23622047244094491" right="0.23622047244094491" top="0.74803149606299213" bottom="0.74803149606299213" header="0.31496062992125984" footer="0.31496062992125984"/>
  <pageSetup paperSize="9" scale="64" firstPageNumber="0" orientation="landscape" r:id="rId7"/>
  <legacyDrawing r:id="rId8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RowHeight="15" x14ac:dyDescent="0.25"/>
  <cols>
    <col min="1" max="1025" width="8.7109375"/>
  </cols>
  <sheetData/>
  <pageMargins left="0.7" right="0.7" top="0.75" bottom="0.75" header="0.51180555555555496" footer="0.51180555555555496"/>
  <pageSetup paperSize="9" firstPageNumber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RowHeight="15" x14ac:dyDescent="0.25"/>
  <cols>
    <col min="1" max="1025" width="8.7109375"/>
  </cols>
  <sheetData/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нмцд</vt:lpstr>
      <vt:lpstr>Лист1</vt:lpstr>
      <vt:lpstr>Лист2</vt:lpstr>
      <vt:lpstr>Лист3</vt:lpstr>
      <vt:lpstr>Лист1!Область_печати</vt:lpstr>
      <vt:lpstr>нмцд!Область_печати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</dc:creator>
  <cp:lastModifiedBy>DEKON</cp:lastModifiedBy>
  <cp:revision>0</cp:revision>
  <cp:lastPrinted>2026-05-15T07:38:54Z</cp:lastPrinted>
  <dcterms:created xsi:type="dcterms:W3CDTF">2014-01-10T09:38:26Z</dcterms:created>
  <dcterms:modified xsi:type="dcterms:W3CDTF">2026-05-25T13:09:09Z</dcterms:modified>
</cp:coreProperties>
</file>