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20" i="1"/>
  <c r="L20" s="1"/>
  <c r="M20" s="1"/>
  <c r="N20" s="1"/>
  <c r="H19"/>
  <c r="L19" s="1"/>
  <c r="M19" s="1"/>
  <c r="N19" s="1"/>
  <c r="H18"/>
  <c r="K18" s="1"/>
  <c r="H17"/>
  <c r="L17" s="1"/>
  <c r="M17" s="1"/>
  <c r="N17" s="1"/>
  <c r="H16"/>
  <c r="I16" s="1"/>
  <c r="J16" s="1"/>
  <c r="H15"/>
  <c r="L15" s="1"/>
  <c r="M15" s="1"/>
  <c r="N15" s="1"/>
  <c r="H14"/>
  <c r="L14" s="1"/>
  <c r="M14" s="1"/>
  <c r="N14" s="1"/>
  <c r="H13"/>
  <c r="K13" s="1"/>
  <c r="H12"/>
  <c r="K12" s="1"/>
  <c r="H11"/>
  <c r="L11" s="1"/>
  <c r="M11" s="1"/>
  <c r="N11" s="1"/>
  <c r="H10"/>
  <c r="I10" s="1"/>
  <c r="J10" s="1"/>
  <c r="H9"/>
  <c r="L9" s="1"/>
  <c r="M9" s="1"/>
  <c r="N9" s="1"/>
  <c r="H8"/>
  <c r="L8" s="1"/>
  <c r="M8" s="1"/>
  <c r="N8" s="1"/>
  <c r="H7"/>
  <c r="I7" s="1"/>
  <c r="H6"/>
  <c r="I6" s="1"/>
  <c r="I13" l="1"/>
  <c r="J13" s="1"/>
  <c r="I11"/>
  <c r="J11" s="1"/>
  <c r="K20"/>
  <c r="K19"/>
  <c r="I19"/>
  <c r="J19" s="1"/>
  <c r="K17"/>
  <c r="I17"/>
  <c r="J17" s="1"/>
  <c r="K11"/>
  <c r="K8"/>
  <c r="K14"/>
  <c r="I20"/>
  <c r="J20" s="1"/>
  <c r="I8"/>
  <c r="J8" s="1"/>
  <c r="I14"/>
  <c r="J14" s="1"/>
  <c r="K9"/>
  <c r="K15"/>
  <c r="I18"/>
  <c r="J18" s="1"/>
  <c r="L18"/>
  <c r="M18" s="1"/>
  <c r="N18" s="1"/>
  <c r="K16"/>
  <c r="I15"/>
  <c r="J15" s="1"/>
  <c r="L16"/>
  <c r="M16" s="1"/>
  <c r="N16" s="1"/>
  <c r="L12"/>
  <c r="M12" s="1"/>
  <c r="N12" s="1"/>
  <c r="I12"/>
  <c r="J12" s="1"/>
  <c r="L13"/>
  <c r="M13" s="1"/>
  <c r="N13" s="1"/>
  <c r="K10"/>
  <c r="I9"/>
  <c r="J9" s="1"/>
  <c r="L10"/>
  <c r="M10" s="1"/>
  <c r="N10" s="1"/>
  <c r="J7"/>
  <c r="J6"/>
  <c r="L7"/>
  <c r="M7" s="1"/>
  <c r="N7" s="1"/>
  <c r="K6"/>
  <c r="L6"/>
  <c r="M6" s="1"/>
  <c r="N6" s="1"/>
  <c r="K7"/>
  <c r="H5"/>
  <c r="I5" s="1"/>
  <c r="K5" l="1"/>
  <c r="L5"/>
  <c r="M5" s="1"/>
  <c r="N5" s="1"/>
  <c r="N21" s="1"/>
  <c r="J5"/>
</calcChain>
</file>

<file path=xl/sharedStrings.xml><?xml version="1.0" encoding="utf-8"?>
<sst xmlns="http://schemas.openxmlformats.org/spreadsheetml/2006/main" count="55" uniqueCount="40">
  <si>
    <t>№</t>
  </si>
  <si>
    <t>Наименование предмета контракта</t>
  </si>
  <si>
    <t>Ед. изм</t>
  </si>
  <si>
    <t xml:space="preserve">Количество 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</si>
  <si>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</si>
  <si>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</si>
  <si>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</si>
  <si>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Коммерческое предложение № 1</t>
  </si>
  <si>
    <t>Коммерческое предложение  № 2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</si>
  <si>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</si>
  <si>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</si>
  <si>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</si>
  <si>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</si>
  <si>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</si>
  <si>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</si>
  <si>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</si>
  <si>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Данные по наименованию поставщиков (подрядчиков, исполнителей) не публикуются в соответствии с разделом II п.2.1. Методических рекомендаций, утв. Приказом Минэкономразвития РФ № 567 от 02.10.2013г.</t>
  </si>
  <si>
    <t>кг</t>
  </si>
  <si>
    <t xml:space="preserve">Приложение № 3                                    к извещению о проведении запроса котировок цен
</t>
  </si>
  <si>
    <t xml:space="preserve">исполнитель Миллер Н.В.                  </t>
  </si>
  <si>
    <t>* При определении Н(М)ЦК, ЦКЕП контракта Заказчиком применяется Приказ Минэкономразвития России от 02.10.2013 №567 "Об утверждении Методических рекомендаций по применению методов орпределения начальной (максимальной) цены контракта, цены контракта, заключаемого с единственным поставщиком (подрядчиком, исполнителем)" Данный Приказ не учитывает,что применение утвержданных формул определения Н(М)ЦК , может привести к формированию цены контракта и цены за единицу тоавра (работ, услуг) с дробными значениями  (количество знаков после запятой превышает 2). Большинство бухгалтерских программ 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(вниз)таких показателей.</t>
  </si>
  <si>
    <r>
      <t xml:space="preserve">Обоснования начальной (максимальной) цены на </t>
    </r>
    <r>
      <rPr>
        <b/>
        <i/>
        <u/>
        <sz val="12"/>
        <color indexed="8"/>
        <rFont val="Times New Roman"/>
        <family val="1"/>
        <charset val="204"/>
      </rPr>
      <t>поставку овощей и фруктов</t>
    </r>
    <r>
      <rPr>
        <b/>
        <sz val="12"/>
        <color indexed="8"/>
        <rFont val="Times New Roman"/>
        <family val="1"/>
        <charset val="204"/>
      </rPr>
      <t xml:space="preserve">  для установления начальной (максимальной) цены договора источником информации о ценах товаров, являющихся предметом заказа, явились, коммерческие предложения потенциальных поставщиков. Обоснование начальной (максимальной) цены контракта осуществлено с применением метода сопоставимых рыночных цен (анализа рынка):
</t>
    </r>
  </si>
  <si>
    <t xml:space="preserve">Апельсины </t>
  </si>
  <si>
    <t xml:space="preserve">Бананы </t>
  </si>
  <si>
    <t xml:space="preserve">Изюм </t>
  </si>
  <si>
    <t>Капуста свежая</t>
  </si>
  <si>
    <t xml:space="preserve">Картофель </t>
  </si>
  <si>
    <t xml:space="preserve">Курага </t>
  </si>
  <si>
    <t xml:space="preserve">Лимон </t>
  </si>
  <si>
    <t>Лук репчатый</t>
  </si>
  <si>
    <t xml:space="preserve">Морковь </t>
  </si>
  <si>
    <t>Огурцы свежие</t>
  </si>
  <si>
    <t>Помидоры свежие</t>
  </si>
  <si>
    <t xml:space="preserve">Свекла </t>
  </si>
  <si>
    <t>Сухофрукты (компотная смесь)</t>
  </si>
  <si>
    <t xml:space="preserve">Чеснок </t>
  </si>
  <si>
    <t>Шиповник</t>
  </si>
  <si>
    <t xml:space="preserve">Яблоки </t>
  </si>
  <si>
    <t>Коммерческое предложение  № 3</t>
  </si>
  <si>
    <t>В результате проведенного расчета Н(М)ЦД составила, руб.: 449 023,26 (четыреста сорок девять тысяч двадцать три) рубля 26 копеек</t>
  </si>
</sst>
</file>

<file path=xl/styles.xml><?xml version="1.0" encoding="utf-8"?>
<styleSheet xmlns="http://schemas.openxmlformats.org/spreadsheetml/2006/main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2" fontId="11" fillId="0" borderId="5" xfId="0" applyNumberFormat="1" applyFont="1" applyFill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5" fillId="2" borderId="0" xfId="0" applyFont="1" applyFill="1"/>
    <xf numFmtId="0" fontId="9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top" wrapText="1"/>
    </xf>
    <xf numFmtId="164" fontId="12" fillId="0" borderId="3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Fill="1" applyBorder="1" applyAlignment="1">
      <alignment horizontal="center" vertical="top"/>
    </xf>
    <xf numFmtId="2" fontId="12" fillId="0" borderId="3" xfId="0" applyNumberFormat="1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Fill="1"/>
    <xf numFmtId="0" fontId="2" fillId="0" borderId="3" xfId="0" applyFont="1" applyFill="1" applyBorder="1" applyAlignment="1">
      <alignment horizontal="center" vertical="top"/>
    </xf>
    <xf numFmtId="0" fontId="11" fillId="0" borderId="3" xfId="0" applyFont="1" applyFill="1" applyBorder="1"/>
    <xf numFmtId="0" fontId="5" fillId="0" borderId="3" xfId="0" applyFont="1" applyFill="1" applyBorder="1" applyAlignment="1">
      <alignment wrapText="1"/>
    </xf>
    <xf numFmtId="4" fontId="8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0" fontId="5" fillId="0" borderId="0" xfId="0" applyFont="1" applyFill="1" applyBorder="1" applyAlignment="1">
      <alignment wrapText="1"/>
    </xf>
    <xf numFmtId="4" fontId="14" fillId="0" borderId="0" xfId="0" applyNumberFormat="1" applyFont="1" applyFill="1" applyAlignment="1">
      <alignment horizontal="center"/>
    </xf>
    <xf numFmtId="164" fontId="14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6" xfId="0" applyFont="1" applyBorder="1" applyAlignment="1"/>
    <xf numFmtId="0" fontId="2" fillId="0" borderId="5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48475" y="30861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1724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48475" y="30861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1724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915400" y="30861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886700" y="30575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867900" y="3733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01536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8"/>
  <sheetViews>
    <sheetView tabSelected="1" workbookViewId="0">
      <selection activeCell="B20" sqref="B20"/>
    </sheetView>
  </sheetViews>
  <sheetFormatPr defaultColWidth="9" defaultRowHeight="15"/>
  <cols>
    <col min="1" max="1" width="5.42578125" style="3" customWidth="1"/>
    <col min="2" max="2" width="40.85546875" style="4" customWidth="1"/>
    <col min="3" max="3" width="9.140625" style="3" customWidth="1"/>
    <col min="4" max="4" width="10.28515625" style="3" customWidth="1"/>
    <col min="5" max="6" width="12.5703125" style="3" customWidth="1"/>
    <col min="7" max="7" width="13.285156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3" style="3" customWidth="1"/>
    <col min="12" max="12" width="13.85546875" style="11" customWidth="1"/>
    <col min="13" max="13" width="12.85546875" style="11" customWidth="1"/>
    <col min="14" max="14" width="17.5703125" style="11" customWidth="1"/>
  </cols>
  <sheetData>
    <row r="1" spans="1:15">
      <c r="B1" s="5"/>
      <c r="C1" s="6"/>
      <c r="D1" s="6"/>
      <c r="K1" s="8"/>
      <c r="M1" s="49" t="s">
        <v>18</v>
      </c>
      <c r="N1" s="50"/>
    </row>
    <row r="2" spans="1:15" s="1" customFormat="1" ht="82.5" customHeight="1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12"/>
      <c r="M2" s="51"/>
      <c r="N2" s="51"/>
    </row>
    <row r="3" spans="1:15" ht="30" customHeight="1">
      <c r="A3" s="40" t="s">
        <v>0</v>
      </c>
      <c r="B3" s="40" t="s">
        <v>1</v>
      </c>
      <c r="C3" s="57" t="s">
        <v>2</v>
      </c>
      <c r="D3" s="40" t="s">
        <v>3</v>
      </c>
      <c r="E3" s="40" t="s">
        <v>4</v>
      </c>
      <c r="F3" s="40"/>
      <c r="G3" s="40"/>
      <c r="H3" s="41" t="s">
        <v>5</v>
      </c>
      <c r="I3" s="41"/>
      <c r="J3" s="41"/>
      <c r="K3" s="42" t="s">
        <v>6</v>
      </c>
      <c r="L3" s="43"/>
      <c r="M3" s="43"/>
      <c r="N3" s="44"/>
    </row>
    <row r="4" spans="1:15" s="15" customFormat="1" ht="164.25" customHeight="1">
      <c r="A4" s="40"/>
      <c r="B4" s="40"/>
      <c r="C4" s="58"/>
      <c r="D4" s="59"/>
      <c r="E4" s="7" t="s">
        <v>7</v>
      </c>
      <c r="F4" s="7" t="s">
        <v>8</v>
      </c>
      <c r="G4" s="7" t="s">
        <v>38</v>
      </c>
      <c r="H4" s="7" t="s">
        <v>9</v>
      </c>
      <c r="I4" s="7" t="s">
        <v>10</v>
      </c>
      <c r="J4" s="7" t="s">
        <v>11</v>
      </c>
      <c r="K4" s="13" t="s">
        <v>12</v>
      </c>
      <c r="L4" s="14" t="s">
        <v>13</v>
      </c>
      <c r="M4" s="14" t="s">
        <v>14</v>
      </c>
      <c r="N4" s="14" t="s">
        <v>15</v>
      </c>
    </row>
    <row r="5" spans="1:15" s="15" customFormat="1" ht="35.25" customHeight="1">
      <c r="A5" s="37">
        <v>1</v>
      </c>
      <c r="B5" s="35" t="s">
        <v>22</v>
      </c>
      <c r="C5" s="16" t="s">
        <v>17</v>
      </c>
      <c r="D5" s="16">
        <v>5</v>
      </c>
      <c r="E5" s="9">
        <v>191</v>
      </c>
      <c r="F5" s="9">
        <v>185</v>
      </c>
      <c r="G5" s="10">
        <v>190</v>
      </c>
      <c r="H5" s="17">
        <f t="shared" ref="H5:H20" si="0">AVERAGE(E5:G5)</f>
        <v>188.66666666666666</v>
      </c>
      <c r="I5" s="18">
        <f t="shared" ref="I5:I20" si="1">SQRT(((SUM((POWER(E5-H5,2)),(POWER(G5-H5,2)))/(COLUMNS(E5:G5)-1))))</f>
        <v>1.9002923751652392</v>
      </c>
      <c r="J5" s="18">
        <f>I5/H5*100</f>
        <v>1.007222106978042</v>
      </c>
      <c r="K5" s="19">
        <f t="shared" ref="K5:K20" si="2">(H5/D5)*1</f>
        <v>37.733333333333334</v>
      </c>
      <c r="L5" s="19">
        <f>H5</f>
        <v>188.66666666666666</v>
      </c>
      <c r="M5" s="19">
        <f t="shared" ref="M5:M6" si="3">ROUND(L5,2)</f>
        <v>188.67</v>
      </c>
      <c r="N5" s="20">
        <f t="shared" ref="N5:N20" si="4">M5*D5</f>
        <v>943.34999999999991</v>
      </c>
      <c r="O5" s="21"/>
    </row>
    <row r="6" spans="1:15" s="15" customFormat="1" ht="35.25" customHeight="1">
      <c r="A6" s="37">
        <v>2</v>
      </c>
      <c r="B6" s="35" t="s">
        <v>23</v>
      </c>
      <c r="C6" s="16" t="s">
        <v>17</v>
      </c>
      <c r="D6" s="16">
        <v>70</v>
      </c>
      <c r="E6" s="9">
        <v>192</v>
      </c>
      <c r="F6" s="9">
        <v>185</v>
      </c>
      <c r="G6" s="10">
        <v>190</v>
      </c>
      <c r="H6" s="17">
        <f t="shared" si="0"/>
        <v>189</v>
      </c>
      <c r="I6" s="18">
        <f t="shared" si="1"/>
        <v>2.2360679774997898</v>
      </c>
      <c r="J6" s="18">
        <f>I6/H6*100</f>
        <v>1.1831047499998888</v>
      </c>
      <c r="K6" s="19">
        <f t="shared" si="2"/>
        <v>2.7</v>
      </c>
      <c r="L6" s="19">
        <f t="shared" ref="L6" si="5">H6</f>
        <v>189</v>
      </c>
      <c r="M6" s="19">
        <f t="shared" si="3"/>
        <v>189</v>
      </c>
      <c r="N6" s="20">
        <f t="shared" si="4"/>
        <v>13230</v>
      </c>
      <c r="O6" s="21"/>
    </row>
    <row r="7" spans="1:15" s="15" customFormat="1" ht="35.25" customHeight="1">
      <c r="A7" s="37">
        <v>3</v>
      </c>
      <c r="B7" s="35" t="s">
        <v>24</v>
      </c>
      <c r="C7" s="16" t="s">
        <v>17</v>
      </c>
      <c r="D7" s="34">
        <v>20</v>
      </c>
      <c r="E7" s="9">
        <v>363</v>
      </c>
      <c r="F7" s="9">
        <v>355</v>
      </c>
      <c r="G7" s="10">
        <v>365</v>
      </c>
      <c r="H7" s="17">
        <f t="shared" si="0"/>
        <v>361</v>
      </c>
      <c r="I7" s="18">
        <f t="shared" si="1"/>
        <v>3.1622776601683795</v>
      </c>
      <c r="J7" s="18">
        <f t="shared" ref="J7" si="6">I7/H7*100</f>
        <v>0.87597719118237649</v>
      </c>
      <c r="K7" s="19">
        <f t="shared" si="2"/>
        <v>18.05</v>
      </c>
      <c r="L7" s="19">
        <f>H7</f>
        <v>361</v>
      </c>
      <c r="M7" s="19">
        <f t="shared" ref="M7:M9" si="7">ROUND(L7,2)</f>
        <v>361</v>
      </c>
      <c r="N7" s="20">
        <f t="shared" si="4"/>
        <v>7220</v>
      </c>
      <c r="O7" s="21"/>
    </row>
    <row r="8" spans="1:15" s="15" customFormat="1" ht="35.25" customHeight="1">
      <c r="A8" s="37">
        <v>4</v>
      </c>
      <c r="B8" s="35" t="s">
        <v>25</v>
      </c>
      <c r="C8" s="16" t="s">
        <v>17</v>
      </c>
      <c r="D8" s="16">
        <v>600</v>
      </c>
      <c r="E8" s="9">
        <v>54</v>
      </c>
      <c r="F8" s="9">
        <v>48</v>
      </c>
      <c r="G8" s="10">
        <v>50</v>
      </c>
      <c r="H8" s="17">
        <f t="shared" si="0"/>
        <v>50.666666666666664</v>
      </c>
      <c r="I8" s="18">
        <f t="shared" si="1"/>
        <v>2.4037008503093276</v>
      </c>
      <c r="J8" s="18">
        <f>I8/H8*100</f>
        <v>4.7441464150841997</v>
      </c>
      <c r="K8" s="19">
        <f t="shared" si="2"/>
        <v>8.4444444444444447E-2</v>
      </c>
      <c r="L8" s="19">
        <f>H8</f>
        <v>50.666666666666664</v>
      </c>
      <c r="M8" s="19">
        <f t="shared" si="7"/>
        <v>50.67</v>
      </c>
      <c r="N8" s="20">
        <f t="shared" si="4"/>
        <v>30402</v>
      </c>
      <c r="O8" s="21"/>
    </row>
    <row r="9" spans="1:15" s="15" customFormat="1" ht="35.25" customHeight="1">
      <c r="A9" s="37">
        <v>5</v>
      </c>
      <c r="B9" s="35" t="s">
        <v>26</v>
      </c>
      <c r="C9" s="16" t="s">
        <v>17</v>
      </c>
      <c r="D9" s="16">
        <v>2500</v>
      </c>
      <c r="E9" s="9">
        <v>45</v>
      </c>
      <c r="F9" s="9">
        <v>42</v>
      </c>
      <c r="G9" s="10">
        <v>45</v>
      </c>
      <c r="H9" s="17">
        <f t="shared" si="0"/>
        <v>44</v>
      </c>
      <c r="I9" s="18">
        <f t="shared" si="1"/>
        <v>1</v>
      </c>
      <c r="J9" s="18">
        <f>I9/H9*100</f>
        <v>2.2727272727272729</v>
      </c>
      <c r="K9" s="19">
        <f t="shared" si="2"/>
        <v>1.7600000000000001E-2</v>
      </c>
      <c r="L9" s="19">
        <f t="shared" ref="L9" si="8">H9</f>
        <v>44</v>
      </c>
      <c r="M9" s="19">
        <f t="shared" si="7"/>
        <v>44</v>
      </c>
      <c r="N9" s="20">
        <f t="shared" si="4"/>
        <v>110000</v>
      </c>
      <c r="O9" s="21"/>
    </row>
    <row r="10" spans="1:15" s="15" customFormat="1" ht="35.25" customHeight="1">
      <c r="A10" s="37">
        <v>6</v>
      </c>
      <c r="B10" s="35" t="s">
        <v>27</v>
      </c>
      <c r="C10" s="16" t="s">
        <v>17</v>
      </c>
      <c r="D10" s="16">
        <v>13</v>
      </c>
      <c r="E10" s="9">
        <v>337</v>
      </c>
      <c r="F10" s="9">
        <v>320</v>
      </c>
      <c r="G10" s="10">
        <v>335</v>
      </c>
      <c r="H10" s="17">
        <f t="shared" si="0"/>
        <v>330.66666666666669</v>
      </c>
      <c r="I10" s="18">
        <f t="shared" si="1"/>
        <v>5.4262735320332167</v>
      </c>
      <c r="J10" s="18">
        <f t="shared" ref="J10" si="9">I10/H10*100</f>
        <v>1.6410101407358519</v>
      </c>
      <c r="K10" s="19">
        <f t="shared" si="2"/>
        <v>25.435897435897438</v>
      </c>
      <c r="L10" s="19">
        <f>H10</f>
        <v>330.66666666666669</v>
      </c>
      <c r="M10" s="19">
        <f t="shared" ref="M10:M20" si="10">ROUND(L10,2)</f>
        <v>330.67</v>
      </c>
      <c r="N10" s="20">
        <f t="shared" si="4"/>
        <v>4298.71</v>
      </c>
      <c r="O10" s="21"/>
    </row>
    <row r="11" spans="1:15" s="15" customFormat="1" ht="35.25" customHeight="1">
      <c r="A11" s="37">
        <v>7</v>
      </c>
      <c r="B11" s="35" t="s">
        <v>28</v>
      </c>
      <c r="C11" s="16" t="s">
        <v>17</v>
      </c>
      <c r="D11" s="16">
        <v>20</v>
      </c>
      <c r="E11" s="9">
        <v>290</v>
      </c>
      <c r="F11" s="9">
        <v>285</v>
      </c>
      <c r="G11" s="10">
        <v>290</v>
      </c>
      <c r="H11" s="17">
        <f t="shared" si="0"/>
        <v>288.33333333333331</v>
      </c>
      <c r="I11" s="18">
        <f t="shared" si="1"/>
        <v>1.6666666666666856</v>
      </c>
      <c r="J11" s="18">
        <f>I11/H11*100</f>
        <v>0.57803468208093145</v>
      </c>
      <c r="K11" s="19">
        <f t="shared" si="2"/>
        <v>14.416666666666666</v>
      </c>
      <c r="L11" s="19">
        <f>H11</f>
        <v>288.33333333333331</v>
      </c>
      <c r="M11" s="19">
        <f t="shared" si="10"/>
        <v>288.33</v>
      </c>
      <c r="N11" s="20">
        <f t="shared" si="4"/>
        <v>5766.5999999999995</v>
      </c>
      <c r="O11" s="21"/>
    </row>
    <row r="12" spans="1:15" s="15" customFormat="1" ht="35.25" customHeight="1">
      <c r="A12" s="37">
        <v>8</v>
      </c>
      <c r="B12" s="35" t="s">
        <v>29</v>
      </c>
      <c r="C12" s="16" t="s">
        <v>17</v>
      </c>
      <c r="D12" s="16">
        <v>320</v>
      </c>
      <c r="E12" s="9">
        <v>39</v>
      </c>
      <c r="F12" s="9">
        <v>35</v>
      </c>
      <c r="G12" s="10">
        <v>35</v>
      </c>
      <c r="H12" s="17">
        <f t="shared" si="0"/>
        <v>36.333333333333336</v>
      </c>
      <c r="I12" s="18">
        <f t="shared" si="1"/>
        <v>2.1081851067789188</v>
      </c>
      <c r="J12" s="18">
        <f>I12/H12*100</f>
        <v>5.8023443305841793</v>
      </c>
      <c r="K12" s="19">
        <f t="shared" si="2"/>
        <v>0.11354166666666668</v>
      </c>
      <c r="L12" s="19">
        <f t="shared" ref="L12" si="11">H12</f>
        <v>36.333333333333336</v>
      </c>
      <c r="M12" s="19">
        <f t="shared" si="10"/>
        <v>36.33</v>
      </c>
      <c r="N12" s="20">
        <f t="shared" si="4"/>
        <v>11625.599999999999</v>
      </c>
      <c r="O12" s="21"/>
    </row>
    <row r="13" spans="1:15" s="15" customFormat="1" ht="35.25" customHeight="1">
      <c r="A13" s="37">
        <v>9</v>
      </c>
      <c r="B13" s="35" t="s">
        <v>30</v>
      </c>
      <c r="C13" s="16" t="s">
        <v>17</v>
      </c>
      <c r="D13" s="22">
        <v>850</v>
      </c>
      <c r="E13" s="9">
        <v>47</v>
      </c>
      <c r="F13" s="9">
        <v>45</v>
      </c>
      <c r="G13" s="10">
        <v>50</v>
      </c>
      <c r="H13" s="17">
        <f t="shared" si="0"/>
        <v>47.333333333333336</v>
      </c>
      <c r="I13" s="18">
        <f t="shared" si="1"/>
        <v>1.9002923751652285</v>
      </c>
      <c r="J13" s="18">
        <f t="shared" ref="J13" si="12">I13/H13*100</f>
        <v>4.0147022010533</v>
      </c>
      <c r="K13" s="19">
        <f t="shared" si="2"/>
        <v>5.5686274509803922E-2</v>
      </c>
      <c r="L13" s="19">
        <f>H13</f>
        <v>47.333333333333336</v>
      </c>
      <c r="M13" s="19">
        <f t="shared" si="10"/>
        <v>47.33</v>
      </c>
      <c r="N13" s="20">
        <f t="shared" si="4"/>
        <v>40230.5</v>
      </c>
      <c r="O13" s="21"/>
    </row>
    <row r="14" spans="1:15" s="15" customFormat="1" ht="35.25" customHeight="1">
      <c r="A14" s="37">
        <v>10</v>
      </c>
      <c r="B14" s="35" t="s">
        <v>31</v>
      </c>
      <c r="C14" s="16" t="s">
        <v>17</v>
      </c>
      <c r="D14" s="22">
        <v>25</v>
      </c>
      <c r="E14" s="9">
        <v>152</v>
      </c>
      <c r="F14" s="9">
        <v>140</v>
      </c>
      <c r="G14" s="10">
        <v>150</v>
      </c>
      <c r="H14" s="17">
        <f t="shared" si="0"/>
        <v>147.33333333333334</v>
      </c>
      <c r="I14" s="18">
        <f t="shared" si="1"/>
        <v>3.8005847503304508</v>
      </c>
      <c r="J14" s="18">
        <f>I14/H14*100</f>
        <v>2.5795824097265503</v>
      </c>
      <c r="K14" s="19">
        <f t="shared" si="2"/>
        <v>5.8933333333333335</v>
      </c>
      <c r="L14" s="19">
        <f>H14</f>
        <v>147.33333333333334</v>
      </c>
      <c r="M14" s="19">
        <f t="shared" si="10"/>
        <v>147.33000000000001</v>
      </c>
      <c r="N14" s="20">
        <f t="shared" si="4"/>
        <v>3683.2500000000005</v>
      </c>
      <c r="O14" s="21"/>
    </row>
    <row r="15" spans="1:15" s="15" customFormat="1" ht="35.25" customHeight="1">
      <c r="A15" s="37">
        <v>11</v>
      </c>
      <c r="B15" s="35" t="s">
        <v>32</v>
      </c>
      <c r="C15" s="16" t="s">
        <v>17</v>
      </c>
      <c r="D15" s="22">
        <v>25</v>
      </c>
      <c r="E15" s="9">
        <v>173</v>
      </c>
      <c r="F15" s="9">
        <v>160</v>
      </c>
      <c r="G15" s="10">
        <v>190</v>
      </c>
      <c r="H15" s="17">
        <f t="shared" si="0"/>
        <v>174.33333333333334</v>
      </c>
      <c r="I15" s="18">
        <f t="shared" si="1"/>
        <v>11.118053386771939</v>
      </c>
      <c r="J15" s="18">
        <f>I15/H15*100</f>
        <v>6.3774684818959493</v>
      </c>
      <c r="K15" s="19">
        <f t="shared" si="2"/>
        <v>6.9733333333333336</v>
      </c>
      <c r="L15" s="19">
        <f t="shared" ref="L15" si="13">H15</f>
        <v>174.33333333333334</v>
      </c>
      <c r="M15" s="19">
        <f t="shared" si="10"/>
        <v>174.33</v>
      </c>
      <c r="N15" s="20">
        <f t="shared" si="4"/>
        <v>4358.25</v>
      </c>
      <c r="O15" s="21"/>
    </row>
    <row r="16" spans="1:15" s="15" customFormat="1" ht="35.25" customHeight="1">
      <c r="A16" s="37">
        <v>12</v>
      </c>
      <c r="B16" s="35" t="s">
        <v>33</v>
      </c>
      <c r="C16" s="16" t="s">
        <v>17</v>
      </c>
      <c r="D16" s="22">
        <v>450</v>
      </c>
      <c r="E16" s="9">
        <v>48</v>
      </c>
      <c r="F16" s="9">
        <v>45</v>
      </c>
      <c r="G16" s="10">
        <v>50</v>
      </c>
      <c r="H16" s="17">
        <f t="shared" si="0"/>
        <v>47.666666666666664</v>
      </c>
      <c r="I16" s="18">
        <f t="shared" si="1"/>
        <v>1.6666666666666685</v>
      </c>
      <c r="J16" s="18">
        <f t="shared" ref="J16" si="14">I16/H16*100</f>
        <v>3.4965034965035002</v>
      </c>
      <c r="K16" s="19">
        <f t="shared" si="2"/>
        <v>0.10592592592592592</v>
      </c>
      <c r="L16" s="19">
        <f>H16</f>
        <v>47.666666666666664</v>
      </c>
      <c r="M16" s="19">
        <f t="shared" si="10"/>
        <v>47.67</v>
      </c>
      <c r="N16" s="20">
        <f t="shared" si="4"/>
        <v>21451.5</v>
      </c>
      <c r="O16" s="21"/>
    </row>
    <row r="17" spans="1:15" s="15" customFormat="1" ht="35.25" customHeight="1">
      <c r="A17" s="37">
        <v>13</v>
      </c>
      <c r="B17" s="35" t="s">
        <v>34</v>
      </c>
      <c r="C17" s="16" t="s">
        <v>17</v>
      </c>
      <c r="D17" s="33">
        <v>90</v>
      </c>
      <c r="E17" s="9">
        <v>133</v>
      </c>
      <c r="F17" s="9">
        <v>125</v>
      </c>
      <c r="G17" s="10">
        <v>135</v>
      </c>
      <c r="H17" s="17">
        <f t="shared" si="0"/>
        <v>131</v>
      </c>
      <c r="I17" s="18">
        <f t="shared" si="1"/>
        <v>3.1622776601683795</v>
      </c>
      <c r="J17" s="18">
        <f>I17/H17*100</f>
        <v>2.4139524123422742</v>
      </c>
      <c r="K17" s="19">
        <f t="shared" si="2"/>
        <v>1.4555555555555555</v>
      </c>
      <c r="L17" s="19">
        <f>H17</f>
        <v>131</v>
      </c>
      <c r="M17" s="19">
        <f t="shared" si="10"/>
        <v>131</v>
      </c>
      <c r="N17" s="20">
        <f t="shared" si="4"/>
        <v>11790</v>
      </c>
      <c r="O17" s="21"/>
    </row>
    <row r="18" spans="1:15" s="15" customFormat="1" ht="35.25" customHeight="1">
      <c r="A18" s="37">
        <v>14</v>
      </c>
      <c r="B18" s="35" t="s">
        <v>35</v>
      </c>
      <c r="C18" s="16" t="s">
        <v>17</v>
      </c>
      <c r="D18" s="22">
        <v>7</v>
      </c>
      <c r="E18" s="9">
        <v>320</v>
      </c>
      <c r="F18" s="9">
        <v>300</v>
      </c>
      <c r="G18" s="10">
        <v>310</v>
      </c>
      <c r="H18" s="17">
        <f t="shared" si="0"/>
        <v>310</v>
      </c>
      <c r="I18" s="18">
        <f t="shared" si="1"/>
        <v>7.0710678118654755</v>
      </c>
      <c r="J18" s="18">
        <f>I18/H18*100</f>
        <v>2.2809896167307988</v>
      </c>
      <c r="K18" s="19">
        <f t="shared" si="2"/>
        <v>44.285714285714285</v>
      </c>
      <c r="L18" s="19">
        <f t="shared" ref="L18" si="15">H18</f>
        <v>310</v>
      </c>
      <c r="M18" s="19">
        <f t="shared" si="10"/>
        <v>310</v>
      </c>
      <c r="N18" s="20">
        <f t="shared" si="4"/>
        <v>2170</v>
      </c>
      <c r="O18" s="21"/>
    </row>
    <row r="19" spans="1:15" s="15" customFormat="1" ht="35.25" customHeight="1">
      <c r="A19" s="37">
        <v>15</v>
      </c>
      <c r="B19" s="35" t="s">
        <v>36</v>
      </c>
      <c r="C19" s="16" t="s">
        <v>17</v>
      </c>
      <c r="D19" s="22">
        <v>50</v>
      </c>
      <c r="E19" s="9">
        <v>286</v>
      </c>
      <c r="F19" s="9">
        <v>280</v>
      </c>
      <c r="G19" s="10">
        <v>285</v>
      </c>
      <c r="H19" s="17">
        <f t="shared" si="0"/>
        <v>283.66666666666669</v>
      </c>
      <c r="I19" s="18">
        <f t="shared" si="1"/>
        <v>1.9002923751652117</v>
      </c>
      <c r="J19" s="18">
        <f t="shared" ref="J19" si="16">I19/H19*100</f>
        <v>0.66990330499361161</v>
      </c>
      <c r="K19" s="19">
        <f t="shared" si="2"/>
        <v>5.6733333333333338</v>
      </c>
      <c r="L19" s="19">
        <f>H19</f>
        <v>283.66666666666669</v>
      </c>
      <c r="M19" s="19">
        <f t="shared" si="10"/>
        <v>283.67</v>
      </c>
      <c r="N19" s="20">
        <f t="shared" si="4"/>
        <v>14183.5</v>
      </c>
      <c r="O19" s="21"/>
    </row>
    <row r="20" spans="1:15" s="15" customFormat="1" ht="35.25" customHeight="1">
      <c r="A20" s="37">
        <v>16</v>
      </c>
      <c r="B20" s="35" t="s">
        <v>37</v>
      </c>
      <c r="C20" s="16" t="s">
        <v>17</v>
      </c>
      <c r="D20" s="22">
        <v>1000</v>
      </c>
      <c r="E20" s="9">
        <v>168</v>
      </c>
      <c r="F20" s="9">
        <v>165</v>
      </c>
      <c r="G20" s="10">
        <v>170</v>
      </c>
      <c r="H20" s="17">
        <f t="shared" si="0"/>
        <v>167.66666666666666</v>
      </c>
      <c r="I20" s="18">
        <f t="shared" si="1"/>
        <v>1.6666666666666743</v>
      </c>
      <c r="J20" s="18">
        <f>I20/H20*100</f>
        <v>0.99403578528827496</v>
      </c>
      <c r="K20" s="19">
        <f t="shared" si="2"/>
        <v>0.16766666666666666</v>
      </c>
      <c r="L20" s="19">
        <f>H20</f>
        <v>167.66666666666666</v>
      </c>
      <c r="M20" s="19">
        <f t="shared" si="10"/>
        <v>167.67</v>
      </c>
      <c r="N20" s="20">
        <f t="shared" si="4"/>
        <v>167670</v>
      </c>
      <c r="O20" s="21"/>
    </row>
    <row r="21" spans="1:15" s="2" customFormat="1" ht="15.75">
      <c r="A21" s="23"/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5">
        <f>SUM(N5:N20)</f>
        <v>449023.26</v>
      </c>
      <c r="O21" s="21"/>
    </row>
    <row r="22" spans="1:15" s="2" customFormat="1" ht="15.75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O22" s="21"/>
    </row>
    <row r="23" spans="1:15" s="2" customFormat="1" ht="15.75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8"/>
      <c r="O23" s="21"/>
    </row>
    <row r="24" spans="1:15" s="2" customFormat="1" ht="15.75">
      <c r="A24" s="45" t="s">
        <v>39</v>
      </c>
      <c r="B24" s="46"/>
      <c r="C24" s="46"/>
      <c r="D24" s="46"/>
      <c r="E24" s="46"/>
      <c r="F24" s="46"/>
      <c r="G24" s="46"/>
      <c r="H24" s="47"/>
      <c r="I24" s="47"/>
      <c r="J24" s="47"/>
      <c r="K24" s="47"/>
      <c r="L24" s="48"/>
      <c r="M24" s="26"/>
      <c r="N24" s="29"/>
      <c r="O24" s="21"/>
    </row>
    <row r="25" spans="1:15" s="2" customFormat="1" ht="15.75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5" s="2" customFormat="1" ht="15.75">
      <c r="A26" s="30"/>
      <c r="B26" s="52" t="s">
        <v>16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30"/>
    </row>
    <row r="27" spans="1:15" s="2" customFormat="1" ht="39.75" customHeight="1">
      <c r="A27" s="30"/>
      <c r="B27" s="54" t="s">
        <v>20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30"/>
    </row>
    <row r="28" spans="1:15" s="2" customFormat="1" ht="15.75">
      <c r="A28" s="30"/>
      <c r="B28" s="32" t="s">
        <v>19</v>
      </c>
      <c r="C28" s="56"/>
      <c r="D28" s="56"/>
      <c r="E28" s="56"/>
      <c r="F28" s="36"/>
      <c r="G28" s="30"/>
      <c r="H28" s="30"/>
      <c r="I28" s="30"/>
      <c r="J28" s="30"/>
      <c r="K28" s="30"/>
      <c r="L28" s="30"/>
      <c r="M28" s="30"/>
      <c r="N28" s="30"/>
    </row>
    <row r="29" spans="1:15" s="2" customFormat="1" ht="15.7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5" s="2" customFormat="1" ht="15.75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s="2" customFormat="1" ht="15.75">
      <c r="A31" s="30"/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5" s="2" customFormat="1" ht="15.7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2" customFormat="1" ht="15.75">
      <c r="A33" s="30"/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s="2" customFormat="1" ht="15.75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s="2" customFormat="1" ht="15.75">
      <c r="A35" s="30"/>
      <c r="B35" s="3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s="2" customFormat="1" ht="15.75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s="2" customFormat="1" ht="15.7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s="2" customFormat="1" ht="15.75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s="2" customFormat="1" ht="15.75">
      <c r="A39" s="30"/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2" customFormat="1" ht="15.75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s="2" customFormat="1" ht="15.75">
      <c r="A41" s="30"/>
      <c r="B41" s="3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s="2" customFormat="1" ht="15.7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s="2" customFormat="1" ht="15.75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s="2" customFormat="1" ht="15.7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s="1" customFormat="1" ht="15.7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11"/>
      <c r="M45" s="11"/>
      <c r="N45" s="11"/>
    </row>
    <row r="46" spans="1:14" s="1" customFormat="1" ht="15.7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11"/>
      <c r="M46" s="11"/>
      <c r="N46" s="11"/>
    </row>
    <row r="47" spans="1:14" s="1" customFormat="1" ht="15.7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11"/>
      <c r="M47" s="11"/>
      <c r="N47" s="11"/>
    </row>
    <row r="48" spans="1:14" s="1" customFormat="1" ht="15.7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11"/>
      <c r="M48" s="11"/>
      <c r="N48" s="11"/>
    </row>
    <row r="49" spans="1:14" s="1" customFormat="1" ht="15.7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11"/>
      <c r="M49" s="11"/>
      <c r="N49" s="11"/>
    </row>
    <row r="50" spans="1:14" s="1" customFormat="1" ht="15.7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11"/>
      <c r="M50" s="11"/>
      <c r="N50" s="11"/>
    </row>
    <row r="51" spans="1:14" s="1" customFormat="1" ht="15.7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11"/>
      <c r="M51" s="11"/>
      <c r="N51" s="11"/>
    </row>
    <row r="52" spans="1:14" s="1" customFormat="1" ht="15.7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11"/>
      <c r="M52" s="11"/>
      <c r="N52" s="11"/>
    </row>
    <row r="53" spans="1:14" s="1" customFormat="1" ht="15.7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11"/>
      <c r="M53" s="11"/>
      <c r="N53" s="11"/>
    </row>
    <row r="54" spans="1:14" s="1" customFormat="1" ht="15.7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11"/>
      <c r="M54" s="11"/>
      <c r="N54" s="11"/>
    </row>
    <row r="55" spans="1:14" s="1" customFormat="1" ht="15.7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11"/>
      <c r="M55" s="11"/>
      <c r="N55" s="11"/>
    </row>
    <row r="56" spans="1:14" s="1" customFormat="1" ht="15.7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11"/>
      <c r="M56" s="11"/>
      <c r="N56" s="11"/>
    </row>
    <row r="57" spans="1:14" s="1" customFormat="1" ht="15.7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11"/>
      <c r="M57" s="11"/>
      <c r="N57" s="11"/>
    </row>
    <row r="58" spans="1:14" s="1" customFormat="1" ht="15.7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11"/>
      <c r="M58" s="11"/>
      <c r="N58" s="11"/>
    </row>
    <row r="59" spans="1:14" s="1" customFormat="1" ht="15.7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11"/>
      <c r="M59" s="11"/>
      <c r="N59" s="11"/>
    </row>
    <row r="60" spans="1:14" s="1" customFormat="1" ht="15.7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11"/>
      <c r="M60" s="11"/>
      <c r="N60" s="11"/>
    </row>
    <row r="61" spans="1:14" s="2" customFormat="1" ht="15.7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11"/>
      <c r="M61" s="11"/>
      <c r="N61" s="11"/>
    </row>
    <row r="62" spans="1:14" s="2" customFormat="1" ht="15.7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11"/>
      <c r="M62" s="11"/>
      <c r="N62" s="11"/>
    </row>
    <row r="63" spans="1:14" s="2" customFormat="1" ht="15.7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11"/>
      <c r="M63" s="11"/>
      <c r="N63" s="11"/>
    </row>
    <row r="64" spans="1:14" s="2" customFormat="1" ht="15.7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11"/>
      <c r="M64" s="11"/>
      <c r="N64" s="11"/>
    </row>
    <row r="65" spans="1:14" s="2" customFormat="1" ht="15.7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11"/>
      <c r="M65" s="11"/>
      <c r="N65" s="11"/>
    </row>
    <row r="66" spans="1:14" s="2" customFormat="1" ht="15.7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11"/>
      <c r="M66" s="11"/>
      <c r="N66" s="11"/>
    </row>
    <row r="67" spans="1:14" s="1" customFormat="1" ht="15.7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11"/>
      <c r="M67" s="11"/>
      <c r="N67" s="11"/>
    </row>
    <row r="68" spans="1:14" s="1" customFormat="1" ht="15.7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11"/>
      <c r="M68" s="11"/>
      <c r="N68" s="11"/>
    </row>
    <row r="69" spans="1:14" s="1" customFormat="1" ht="15.7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11"/>
      <c r="M69" s="11"/>
      <c r="N69" s="11"/>
    </row>
    <row r="70" spans="1:14" s="1" customFormat="1" ht="15.7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11"/>
      <c r="M70" s="11"/>
      <c r="N70" s="11"/>
    </row>
    <row r="71" spans="1:14" s="1" customFormat="1" ht="15.7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11"/>
      <c r="M71" s="11"/>
      <c r="N71" s="11"/>
    </row>
    <row r="72" spans="1:14" s="1" customFormat="1" ht="15.7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11"/>
      <c r="M72" s="11"/>
      <c r="N72" s="11"/>
    </row>
    <row r="73" spans="1:14" s="1" customFormat="1" ht="15.7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11"/>
      <c r="M73" s="11"/>
      <c r="N73" s="11"/>
    </row>
    <row r="74" spans="1:14" s="1" customFormat="1" ht="15.7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11"/>
      <c r="M74" s="11"/>
      <c r="N74" s="11"/>
    </row>
    <row r="75" spans="1:14" s="1" customFormat="1" ht="15.7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11"/>
      <c r="M75" s="11"/>
      <c r="N75" s="11"/>
    </row>
    <row r="76" spans="1:14" s="1" customFormat="1" ht="15.7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11"/>
      <c r="M76" s="11"/>
      <c r="N76" s="11"/>
    </row>
    <row r="77" spans="1:14" s="1" customFormat="1" ht="15.7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11"/>
      <c r="M77" s="11"/>
      <c r="N77" s="11"/>
    </row>
    <row r="78" spans="1:14" s="1" customFormat="1" ht="15.7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11"/>
      <c r="M78" s="11"/>
      <c r="N78" s="11"/>
    </row>
    <row r="79" spans="1:14" s="1" customFormat="1" ht="15.7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11"/>
      <c r="M79" s="11"/>
      <c r="N79" s="11"/>
    </row>
    <row r="80" spans="1:14" s="1" customFormat="1" ht="15.7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11"/>
      <c r="M80" s="11"/>
      <c r="N80" s="11"/>
    </row>
    <row r="81" spans="1:14" s="1" customFormat="1" ht="15.7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11"/>
      <c r="M81" s="11"/>
      <c r="N81" s="11"/>
    </row>
    <row r="82" spans="1:14" s="1" customFormat="1" ht="15.7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11"/>
      <c r="M82" s="11"/>
      <c r="N82" s="11"/>
    </row>
    <row r="83" spans="1:14" s="1" customFormat="1" ht="15.7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11"/>
      <c r="M83" s="11"/>
      <c r="N83" s="11"/>
    </row>
    <row r="84" spans="1:14" ht="24.75" customHeight="1"/>
    <row r="85" spans="1:14" s="1" customFormat="1" ht="33" customHeight="1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11"/>
      <c r="M85" s="11"/>
      <c r="N85" s="11"/>
    </row>
    <row r="86" spans="1:14" ht="11.25" customHeight="1"/>
    <row r="87" spans="1:14" ht="18.75" customHeight="1"/>
    <row r="88" spans="1:14" ht="42" customHeight="1"/>
  </sheetData>
  <mergeCells count="13">
    <mergeCell ref="B26:M26"/>
    <mergeCell ref="B27:M27"/>
    <mergeCell ref="C28:E28"/>
    <mergeCell ref="A3:A4"/>
    <mergeCell ref="B3:B4"/>
    <mergeCell ref="C3:C4"/>
    <mergeCell ref="D3:D4"/>
    <mergeCell ref="A2:K2"/>
    <mergeCell ref="E3:G3"/>
    <mergeCell ref="H3:J3"/>
    <mergeCell ref="K3:N3"/>
    <mergeCell ref="A24:L24"/>
    <mergeCell ref="M1:N2"/>
  </mergeCells>
  <pageMargins left="0.23622047244094499" right="0.23622047244094499" top="0.74803149606299202" bottom="0.74803149606299202" header="0.31496062992126" footer="0.31496062992126"/>
  <pageSetup paperSize="9" scale="66" fitToHeight="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BUH6</cp:lastModifiedBy>
  <cp:lastPrinted>2026-05-25T06:44:02Z</cp:lastPrinted>
  <dcterms:created xsi:type="dcterms:W3CDTF">2006-09-16T00:00:00Z</dcterms:created>
  <dcterms:modified xsi:type="dcterms:W3CDTF">2026-05-25T06:44:46Z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E84733A4769C45D19BBFA5345A003895</vt:lpwstr>
  </property>
  <property fmtid="{D5CDD505-2E9C-101B-9397-08002B2CF9AE}" pid="3" name="KSOProductBuildVer">
    <vt:lpwstr>1049-11.2.0.11074</vt:lpwstr>
  </property>
</Properties>
</file>