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91E82E9-4200-4E33-9366-330AF2B7FA83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пртокол НМЦК" sheetId="4" r:id="rId1"/>
    <sheet name="расчет НМЦК" sheetId="5" r:id="rId2"/>
  </sheets>
  <definedNames>
    <definedName name="_xlnm.Print_Area" localSheetId="1">'расчет НМЦК'!$A$1:$F$40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5" l="1"/>
  <c r="F20" i="5"/>
  <c r="D21" i="5"/>
  <c r="F21" i="5"/>
  <c r="F22" i="5" s="1"/>
  <c r="D22" i="5"/>
  <c r="B15" i="5"/>
  <c r="D15" i="5" s="1"/>
  <c r="F15" i="5" s="1"/>
  <c r="B14" i="5"/>
  <c r="B20" i="5" s="1"/>
  <c r="B21" i="5" l="1"/>
  <c r="B22" i="5" s="1"/>
  <c r="D14" i="5"/>
  <c r="F14" i="5" s="1"/>
  <c r="B16" i="5"/>
  <c r="B17" i="5"/>
  <c r="B18" i="5"/>
  <c r="B19" i="5"/>
</calcChain>
</file>

<file path=xl/sharedStrings.xml><?xml version="1.0" encoding="utf-8"?>
<sst xmlns="http://schemas.openxmlformats.org/spreadsheetml/2006/main" count="48" uniqueCount="40">
  <si>
    <t>Согласно Письму Министерства экономического развития РФ от 18 декабря 2015 г. № Д28и-3771 "О разъяснении рекомендаций по формированию НМЦК" в случае если значение цены в целях определения НМЦК, превышает указанные лимиты, заказчик снижает НМЦК до уровня выделенных лимитов.</t>
  </si>
  <si>
    <t>Стоимость без учёта НДС</t>
  </si>
  <si>
    <t>Наименование работ и затрат</t>
  </si>
  <si>
    <t xml:space="preserve">              Расчет начальной (максимальной) цены контракта</t>
  </si>
  <si>
    <t>Заказчик:</t>
  </si>
  <si>
    <t>Приложение: Расчет начальной (максимальной) цены контракта.</t>
  </si>
  <si>
    <t>Начальная (максимальная) цена контракта составляет</t>
  </si>
  <si>
    <t>Объект закупки</t>
  </si>
  <si>
    <t>начальной (максимальной) цены контракта</t>
  </si>
  <si>
    <t>Протокол</t>
  </si>
  <si>
    <t>Основания для расчета:</t>
  </si>
  <si>
    <t>Строительно-монтажные работы</t>
  </si>
  <si>
    <t>Приложение №1 к протоколу начальной (максимальной) цены контракта</t>
  </si>
  <si>
    <t>Индекс прогнозной инфляции на период выполнения работ</t>
  </si>
  <si>
    <t>Индекс фактической инфляции</t>
  </si>
  <si>
    <t xml:space="preserve">3. Утвержденный  сводный  сметный  расчет, либо утвержденный локальный сметный расчет. </t>
  </si>
  <si>
    <t>Стоимость оборудования</t>
  </si>
  <si>
    <t>Пусконаладочные работы</t>
  </si>
  <si>
    <t>Затраты на осуществление работ вахтовым методом, командирование рабочих, перебазирование строительно-монтажных организаций</t>
  </si>
  <si>
    <t>Удорожание работ в зимнее время</t>
  </si>
  <si>
    <t>Резерв средств на непредвиденные работы и затраты (если это предусмотрено контрактом)</t>
  </si>
  <si>
    <t>Заказчик</t>
  </si>
  <si>
    <t>Согласно части 2 статьи 72 Бюджетного кодекса Российской Федерации  контракты оплачиваются в пределах лимитов бюджетных обязательств.</t>
  </si>
  <si>
    <t>-</t>
  </si>
  <si>
    <r>
      <t>Начальная (максимальная) цена контракта включает в себя расходы</t>
    </r>
    <r>
      <rPr>
        <i/>
        <sz val="16"/>
        <color rgb="FFFF0000"/>
        <rFont val="Times New Roman"/>
        <family val="1"/>
        <charset val="204"/>
      </rPr>
      <t xml:space="preserve"> </t>
    </r>
    <r>
      <rPr>
        <i/>
        <sz val="16"/>
        <rFont val="Times New Roman"/>
        <family val="1"/>
        <charset val="204"/>
      </rPr>
      <t>на транспортные услуги, уплату таможенных пошлин, налогов и других обязательных платежей, в том числе на оборудование, технологически и функционально связанное с капитальным ремонтом, требующее сборки и/или монтажных и пуско-наладочных работ. Поставка оборудования, технологически и функционально не связанного с выполнением капитального ремонта не требуется и при расчете начальной (максимальной) цены контракта не учитывалась.</t>
    </r>
  </si>
  <si>
    <t>Начало работ: с момента заключения Контракта</t>
  </si>
  <si>
    <t>57 270 855 (Пятьдесят семь миллионов двести семьдесят тысяч восемьсот пятьдесят пять) рублей 70 копеек</t>
  </si>
  <si>
    <t>Стоимость работ в ценах на дату утверждения сметной документации 3кв2023г.
(тыс.руб.)                       Согласно экспертизе</t>
  </si>
  <si>
    <t xml:space="preserve">Стоимость работ в ценах на дату формирования начальной (максимальной) цены контракта 2 квартал  2026г.
 (тыс. руб.)                                    
</t>
  </si>
  <si>
    <t>НДС (22%)</t>
  </si>
  <si>
    <t>ИТОГО Стоимость с учетом НДС (22%)</t>
  </si>
  <si>
    <t xml:space="preserve">Начальная (максимальная) цена контракта с учётом индекса прогнозной инфляции на период выполнения работ (тыс.руб.)                                            </t>
  </si>
  <si>
    <t>Продолжительность Капитального ремонта -7 мес. ( июнь 2026г. - декабрь 2026г.)</t>
  </si>
  <si>
    <t>Окончание работ 31.12.2026г.</t>
  </si>
  <si>
    <t>1.  Приказ об утверждении проектной документации №___ от "___"________202__г</t>
  </si>
  <si>
    <t xml:space="preserve">2. Заключение государственной экспертизы от "___"___________202__ г. </t>
  </si>
  <si>
    <t>Свободные лимиты бюджетных обязательств по объекту предусмотрены в размере    57 270 855,70 руб..</t>
  </si>
  <si>
    <t>Директор</t>
  </si>
  <si>
    <t>по объекту:</t>
  </si>
  <si>
    <t xml:space="preserve">Капитальный ремонт здания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</si>
</sst>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"/>
    <numFmt numFmtId="165" formatCode="0.00000"/>
    <numFmt numFmtId="166" formatCode="0.000"/>
    <numFmt numFmtId="167" formatCode="0.000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6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6"/>
      <name val="Times New Roman"/>
      <family val="1"/>
      <charset val="204"/>
    </font>
    <font>
      <sz val="9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1">
      <alignment horizontal="center"/>
    </xf>
    <xf numFmtId="0" fontId="9" fillId="0" borderId="0">
      <alignment vertical="top"/>
    </xf>
    <xf numFmtId="0" fontId="8" fillId="0" borderId="1">
      <alignment horizontal="center"/>
    </xf>
    <xf numFmtId="0" fontId="8" fillId="0" borderId="0">
      <alignment vertical="top"/>
    </xf>
    <xf numFmtId="0" fontId="9" fillId="0" borderId="0"/>
    <xf numFmtId="0" fontId="8" fillId="0" borderId="0">
      <alignment horizontal="right" vertical="top" wrapText="1"/>
    </xf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1">
      <alignment horizontal="center" wrapText="1"/>
    </xf>
    <xf numFmtId="0" fontId="9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1">
      <alignment horizontal="center" wrapText="1"/>
    </xf>
    <xf numFmtId="0" fontId="8" fillId="0" borderId="1">
      <alignment horizontal="center"/>
    </xf>
    <xf numFmtId="0" fontId="9" fillId="0" borderId="0"/>
    <xf numFmtId="0" fontId="8" fillId="0" borderId="1">
      <alignment horizontal="center" wrapText="1"/>
    </xf>
    <xf numFmtId="0" fontId="9" fillId="0" borderId="0"/>
    <xf numFmtId="0" fontId="8" fillId="0" borderId="0">
      <alignment horizontal="center"/>
    </xf>
    <xf numFmtId="0" fontId="8" fillId="0" borderId="0">
      <alignment horizontal="left" vertical="top"/>
    </xf>
    <xf numFmtId="0" fontId="9" fillId="0" borderId="0"/>
    <xf numFmtId="0" fontId="8" fillId="0" borderId="0"/>
  </cellStyleXfs>
  <cellXfs count="70">
    <xf numFmtId="0" fontId="0" fillId="0" borderId="0" xfId="0"/>
    <xf numFmtId="0" fontId="4" fillId="0" borderId="0" xfId="0" applyFont="1"/>
    <xf numFmtId="0" fontId="3" fillId="0" borderId="0" xfId="0" applyFont="1"/>
    <xf numFmtId="0" fontId="2" fillId="0" borderId="0" xfId="0" applyFont="1"/>
    <xf numFmtId="0" fontId="10" fillId="0" borderId="0" xfId="0" applyFont="1"/>
    <xf numFmtId="0" fontId="3" fillId="0" borderId="0" xfId="0" applyFont="1" applyBorder="1"/>
    <xf numFmtId="0" fontId="8" fillId="0" borderId="1" xfId="0" applyFont="1" applyBorder="1" applyAlignment="1">
      <alignment horizontal="center" vertical="center" wrapText="1"/>
    </xf>
    <xf numFmtId="0" fontId="1" fillId="0" borderId="0" xfId="0" applyFont="1"/>
    <xf numFmtId="49" fontId="8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49" fontId="8" fillId="0" borderId="0" xfId="0" applyNumberFormat="1" applyFont="1" applyFill="1" applyBorder="1" applyAlignment="1">
      <alignment wrapText="1"/>
    </xf>
    <xf numFmtId="49" fontId="8" fillId="0" borderId="0" xfId="0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 wrapText="1"/>
    </xf>
    <xf numFmtId="164" fontId="8" fillId="16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/>
    </xf>
    <xf numFmtId="0" fontId="11" fillId="0" borderId="0" xfId="0" applyFont="1"/>
    <xf numFmtId="164" fontId="8" fillId="0" borderId="0" xfId="0" applyNumberFormat="1" applyFont="1"/>
    <xf numFmtId="0" fontId="8" fillId="0" borderId="0" xfId="0" applyFont="1" applyBorder="1" applyAlignment="1">
      <alignment horizontal="justify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/>
    <xf numFmtId="165" fontId="8" fillId="0" borderId="0" xfId="0" applyNumberFormat="1" applyFont="1" applyFill="1" applyBorder="1" applyAlignment="1">
      <alignment wrapText="1"/>
    </xf>
    <xf numFmtId="0" fontId="8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/>
    </xf>
    <xf numFmtId="0" fontId="13" fillId="0" borderId="0" xfId="0" applyFont="1"/>
    <xf numFmtId="2" fontId="8" fillId="0" borderId="0" xfId="0" applyNumberFormat="1" applyFont="1"/>
    <xf numFmtId="0" fontId="8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justify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/>
    </xf>
    <xf numFmtId="0" fontId="3" fillId="16" borderId="0" xfId="0" applyFont="1" applyFill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top"/>
    </xf>
    <xf numFmtId="0" fontId="8" fillId="0" borderId="0" xfId="0" applyFont="1" applyBorder="1" applyAlignment="1">
      <alignment horizontal="left" vertical="center" wrapText="1"/>
    </xf>
    <xf numFmtId="3" fontId="12" fillId="17" borderId="0" xfId="0" applyNumberFormat="1" applyFont="1" applyFill="1" applyBorder="1" applyAlignment="1">
      <alignment horizontal="left" wrapText="1"/>
    </xf>
    <xf numFmtId="0" fontId="8" fillId="17" borderId="1" xfId="0" applyFont="1" applyFill="1" applyBorder="1" applyAlignment="1">
      <alignment horizontal="left" vertical="center"/>
    </xf>
    <xf numFmtId="0" fontId="8" fillId="17" borderId="1" xfId="0" applyFont="1" applyFill="1" applyBorder="1" applyAlignment="1">
      <alignment horizontal="left" vertical="center" wrapText="1"/>
    </xf>
    <xf numFmtId="2" fontId="11" fillId="17" borderId="1" xfId="0" applyNumberFormat="1" applyFont="1" applyFill="1" applyBorder="1" applyAlignment="1">
      <alignment horizontal="center" vertical="center" wrapText="1"/>
    </xf>
    <xf numFmtId="167" fontId="8" fillId="17" borderId="1" xfId="0" applyNumberFormat="1" applyFont="1" applyFill="1" applyBorder="1" applyAlignment="1">
      <alignment horizontal="center" vertical="center" wrapText="1"/>
    </xf>
    <xf numFmtId="166" fontId="8" fillId="17" borderId="1" xfId="0" applyNumberFormat="1" applyFont="1" applyFill="1" applyBorder="1" applyAlignment="1">
      <alignment horizontal="center" vertical="center" wrapText="1"/>
    </xf>
    <xf numFmtId="4" fontId="8" fillId="17" borderId="1" xfId="0" applyNumberFormat="1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 vertical="center" wrapText="1"/>
    </xf>
    <xf numFmtId="0" fontId="8" fillId="17" borderId="2" xfId="0" applyFont="1" applyFill="1" applyBorder="1" applyAlignment="1">
      <alignment horizontal="left" vertical="center" wrapText="1"/>
    </xf>
    <xf numFmtId="0" fontId="8" fillId="17" borderId="0" xfId="0" applyFont="1" applyFill="1" applyBorder="1" applyAlignment="1">
      <alignment horizontal="justify" vertical="center"/>
    </xf>
    <xf numFmtId="0" fontId="8" fillId="17" borderId="0" xfId="0" applyFont="1" applyFill="1" applyAlignment="1">
      <alignment horizontal="left" vertical="top" wrapText="1"/>
    </xf>
    <xf numFmtId="0" fontId="8" fillId="17" borderId="0" xfId="0" applyFont="1" applyFill="1" applyBorder="1" applyAlignment="1">
      <alignment horizontal="left" vertical="center" wrapText="1"/>
    </xf>
    <xf numFmtId="0" fontId="3" fillId="17" borderId="0" xfId="0" applyFont="1" applyFill="1" applyAlignment="1">
      <alignment horizontal="center"/>
    </xf>
    <xf numFmtId="0" fontId="3" fillId="17" borderId="0" xfId="0" applyFont="1" applyFill="1" applyAlignment="1">
      <alignment wrapText="1"/>
    </xf>
    <xf numFmtId="0" fontId="12" fillId="17" borderId="0" xfId="0" applyFont="1" applyFill="1" applyAlignment="1">
      <alignment horizontal="center" vertical="center" wrapText="1"/>
    </xf>
  </cellXfs>
  <cellStyles count="47">
    <cellStyle name="20% — акцент1" xfId="1" xr:uid="{00000000-0005-0000-0000-000000000000}"/>
    <cellStyle name="20% — акцент2" xfId="2" xr:uid="{00000000-0005-0000-0000-000001000000}"/>
    <cellStyle name="20% — акцент3" xfId="3" xr:uid="{00000000-0005-0000-0000-000002000000}"/>
    <cellStyle name="20% — акцент4" xfId="4" xr:uid="{00000000-0005-0000-0000-000003000000}"/>
    <cellStyle name="20% — акцент5" xfId="5" xr:uid="{00000000-0005-0000-0000-000004000000}"/>
    <cellStyle name="20% — акцент6" xfId="6" xr:uid="{00000000-0005-0000-0000-000005000000}"/>
    <cellStyle name="40% — акцент1" xfId="7" xr:uid="{00000000-0005-0000-0000-000006000000}"/>
    <cellStyle name="40% — акцент2" xfId="8" xr:uid="{00000000-0005-0000-0000-000007000000}"/>
    <cellStyle name="40% — акцент3" xfId="9" xr:uid="{00000000-0005-0000-0000-000008000000}"/>
    <cellStyle name="40% — акцент4" xfId="10" xr:uid="{00000000-0005-0000-0000-000009000000}"/>
    <cellStyle name="40% — акцент5" xfId="11" xr:uid="{00000000-0005-0000-0000-00000A000000}"/>
    <cellStyle name="40% — акцент6" xfId="12" xr:uid="{00000000-0005-0000-0000-00000B000000}"/>
    <cellStyle name="60% — акцент1" xfId="13" xr:uid="{00000000-0005-0000-0000-00000C000000}"/>
    <cellStyle name="60% — акцент2" xfId="14" xr:uid="{00000000-0005-0000-0000-00000D000000}"/>
    <cellStyle name="60% — акцент3" xfId="15" xr:uid="{00000000-0005-0000-0000-00000E000000}"/>
    <cellStyle name="60% — акцент4" xfId="16" xr:uid="{00000000-0005-0000-0000-00000F000000}"/>
    <cellStyle name="60% — акцент5" xfId="17" xr:uid="{00000000-0005-0000-0000-000010000000}"/>
    <cellStyle name="60% — акцент6" xfId="18" xr:uid="{00000000-0005-0000-0000-000011000000}"/>
    <cellStyle name="Акт" xfId="19" xr:uid="{00000000-0005-0000-0000-000012000000}"/>
    <cellStyle name="АктМТСН" xfId="20" xr:uid="{00000000-0005-0000-0000-000013000000}"/>
    <cellStyle name="ВедРесурсов" xfId="21" xr:uid="{00000000-0005-0000-0000-000014000000}"/>
    <cellStyle name="ВедРесурсовАкт" xfId="22" xr:uid="{00000000-0005-0000-0000-000015000000}"/>
    <cellStyle name="Индексы" xfId="23" xr:uid="{00000000-0005-0000-0000-000016000000}"/>
    <cellStyle name="Итоги" xfId="24" xr:uid="{00000000-0005-0000-0000-000017000000}"/>
    <cellStyle name="ИтогоАктБазЦ" xfId="25" xr:uid="{00000000-0005-0000-0000-000018000000}"/>
    <cellStyle name="ИтогоАктБИМ" xfId="26" xr:uid="{00000000-0005-0000-0000-000019000000}"/>
    <cellStyle name="ИтогоАктРесМет" xfId="27" xr:uid="{00000000-0005-0000-0000-00001A000000}"/>
    <cellStyle name="ИтогоБазЦ" xfId="28" xr:uid="{00000000-0005-0000-0000-00001B000000}"/>
    <cellStyle name="ИтогоБИМ" xfId="29" xr:uid="{00000000-0005-0000-0000-00001C000000}"/>
    <cellStyle name="ИтогоРесМет" xfId="30" xr:uid="{00000000-0005-0000-0000-00001D000000}"/>
    <cellStyle name="ЛокСмета" xfId="31" xr:uid="{00000000-0005-0000-0000-00001E000000}"/>
    <cellStyle name="ЛокСмМТСН" xfId="32" xr:uid="{00000000-0005-0000-0000-00001F000000}"/>
    <cellStyle name="М29" xfId="33" xr:uid="{00000000-0005-0000-0000-000020000000}"/>
    <cellStyle name="ОбСмета" xfId="34" xr:uid="{00000000-0005-0000-0000-000021000000}"/>
    <cellStyle name="Обычный" xfId="0" builtinId="0"/>
    <cellStyle name="Обычный 2" xfId="35" xr:uid="{00000000-0005-0000-0000-000023000000}"/>
    <cellStyle name="Обычный 2 2" xfId="36" xr:uid="{00000000-0005-0000-0000-000024000000}"/>
    <cellStyle name="Параметр" xfId="37" xr:uid="{00000000-0005-0000-0000-000025000000}"/>
    <cellStyle name="ПеременныеСметы" xfId="38" xr:uid="{00000000-0005-0000-0000-000026000000}"/>
    <cellStyle name="РесСмета" xfId="39" xr:uid="{00000000-0005-0000-0000-000027000000}"/>
    <cellStyle name="СводВедРес" xfId="40" xr:uid="{00000000-0005-0000-0000-000028000000}"/>
    <cellStyle name="СводкаСтоимРаб" xfId="41" xr:uid="{00000000-0005-0000-0000-000029000000}"/>
    <cellStyle name="СводРасч" xfId="42" xr:uid="{00000000-0005-0000-0000-00002A000000}"/>
    <cellStyle name="Титул" xfId="43" xr:uid="{00000000-0005-0000-0000-00002B000000}"/>
    <cellStyle name="Хвост" xfId="44" xr:uid="{00000000-0005-0000-0000-00002C000000}"/>
    <cellStyle name="Ценник" xfId="45" xr:uid="{00000000-0005-0000-0000-00002D000000}"/>
    <cellStyle name="Экспертиза" xfId="46" xr:uid="{00000000-0005-0000-0000-00002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zoomScale="70" zoomScaleNormal="70" zoomScaleSheetLayoutView="100" workbookViewId="0">
      <selection activeCell="F20" sqref="F20"/>
    </sheetView>
  </sheetViews>
  <sheetFormatPr defaultRowHeight="15" x14ac:dyDescent="0.25"/>
  <cols>
    <col min="1" max="1" width="50.85546875" customWidth="1"/>
    <col min="2" max="2" width="18.5703125" customWidth="1"/>
    <col min="3" max="3" width="24.85546875" customWidth="1"/>
    <col min="4" max="4" width="17.5703125" customWidth="1"/>
    <col min="5" max="5" width="28.7109375" customWidth="1"/>
    <col min="6" max="6" width="19.7109375" customWidth="1"/>
  </cols>
  <sheetData>
    <row r="1" spans="1:6" ht="23.25" x14ac:dyDescent="0.35">
      <c r="A1" s="44" t="s">
        <v>9</v>
      </c>
      <c r="B1" s="44"/>
      <c r="C1" s="44"/>
      <c r="D1" s="44"/>
      <c r="E1" s="44"/>
      <c r="F1" s="44"/>
    </row>
    <row r="2" spans="1:6" ht="23.25" x14ac:dyDescent="0.35">
      <c r="A2" s="44" t="s">
        <v>8</v>
      </c>
      <c r="B2" s="44"/>
      <c r="C2" s="44"/>
      <c r="D2" s="44"/>
      <c r="E2" s="44"/>
      <c r="F2" s="44"/>
    </row>
    <row r="3" spans="1:6" ht="18.75" x14ac:dyDescent="0.3">
      <c r="A3" s="1"/>
      <c r="B3" s="1"/>
      <c r="C3" s="1"/>
      <c r="D3" s="1"/>
      <c r="E3" s="1"/>
      <c r="F3" s="1"/>
    </row>
    <row r="4" spans="1:6" ht="20.25" x14ac:dyDescent="0.3">
      <c r="A4" s="2" t="s">
        <v>7</v>
      </c>
      <c r="B4" s="2"/>
      <c r="C4" s="2"/>
      <c r="D4" s="2"/>
      <c r="E4" s="2"/>
      <c r="F4" s="2"/>
    </row>
    <row r="5" spans="1:6" ht="128.44999999999999" customHeight="1" x14ac:dyDescent="0.25">
      <c r="A5" s="69" t="s">
        <v>39</v>
      </c>
      <c r="B5" s="69"/>
      <c r="C5" s="69"/>
      <c r="D5" s="69"/>
      <c r="E5" s="69"/>
      <c r="F5" s="69"/>
    </row>
    <row r="6" spans="1:6" ht="20.25" x14ac:dyDescent="0.3">
      <c r="A6" s="2"/>
      <c r="B6" s="2"/>
      <c r="C6" s="2"/>
      <c r="D6" s="2"/>
      <c r="E6" s="2"/>
      <c r="F6" s="2"/>
    </row>
    <row r="7" spans="1:6" ht="22.5" customHeight="1" x14ac:dyDescent="0.3">
      <c r="A7" s="5" t="s">
        <v>6</v>
      </c>
      <c r="B7" s="5"/>
      <c r="C7" s="5"/>
      <c r="D7" s="5"/>
      <c r="E7" s="5"/>
      <c r="F7" s="5"/>
    </row>
    <row r="8" spans="1:6" ht="41.25" customHeight="1" x14ac:dyDescent="0.3">
      <c r="A8" s="55" t="s">
        <v>26</v>
      </c>
      <c r="B8" s="55"/>
      <c r="C8" s="55"/>
      <c r="D8" s="55"/>
      <c r="E8" s="55"/>
      <c r="F8" s="55"/>
    </row>
    <row r="9" spans="1:6" ht="20.25" hidden="1" x14ac:dyDescent="0.3">
      <c r="A9" s="5"/>
      <c r="B9" s="5"/>
      <c r="C9" s="5"/>
      <c r="D9" s="5"/>
      <c r="E9" s="5"/>
      <c r="F9" s="5"/>
    </row>
    <row r="10" spans="1:6" ht="20.25" x14ac:dyDescent="0.3">
      <c r="A10" s="5"/>
      <c r="B10" s="5"/>
      <c r="C10" s="5"/>
      <c r="D10" s="5"/>
      <c r="E10" s="5"/>
      <c r="F10" s="5"/>
    </row>
    <row r="11" spans="1:6" ht="113.25" customHeight="1" x14ac:dyDescent="0.3">
      <c r="A11" s="42" t="s">
        <v>24</v>
      </c>
      <c r="B11" s="42"/>
      <c r="C11" s="42"/>
      <c r="D11" s="42"/>
      <c r="E11" s="42"/>
      <c r="F11" s="42"/>
    </row>
    <row r="12" spans="1:6" ht="30.75" customHeight="1" x14ac:dyDescent="0.3">
      <c r="A12" s="11"/>
      <c r="B12" s="11"/>
      <c r="C12" s="11"/>
      <c r="D12" s="11"/>
      <c r="E12" s="11"/>
      <c r="F12" s="11"/>
    </row>
    <row r="13" spans="1:6" ht="20.25" x14ac:dyDescent="0.3">
      <c r="A13" s="43" t="s">
        <v>5</v>
      </c>
      <c r="B13" s="43"/>
      <c r="C13" s="43"/>
      <c r="D13" s="43"/>
      <c r="E13" s="43"/>
      <c r="F13" s="43"/>
    </row>
    <row r="14" spans="1:6" ht="18.75" x14ac:dyDescent="0.3">
      <c r="A14" s="1"/>
      <c r="B14" s="1"/>
      <c r="C14" s="1"/>
      <c r="D14" s="1"/>
      <c r="E14" s="1"/>
      <c r="F14" s="1"/>
    </row>
    <row r="15" spans="1:6" ht="18.75" x14ac:dyDescent="0.3">
      <c r="A15" s="1"/>
      <c r="B15" s="1"/>
      <c r="C15" s="1"/>
      <c r="D15" s="1"/>
      <c r="E15" s="1"/>
      <c r="F15" s="1"/>
    </row>
    <row r="16" spans="1:6" s="4" customFormat="1" ht="21" x14ac:dyDescent="0.35">
      <c r="A16" s="2" t="s">
        <v>4</v>
      </c>
      <c r="B16" s="2"/>
      <c r="C16" s="2"/>
      <c r="D16" s="2"/>
      <c r="E16" s="2"/>
      <c r="F16" s="2"/>
    </row>
    <row r="17" spans="1:6" s="4" customFormat="1" ht="21" x14ac:dyDescent="0.35">
      <c r="A17" s="68" t="s">
        <v>37</v>
      </c>
      <c r="B17" s="2"/>
      <c r="C17" s="2"/>
      <c r="D17" s="67"/>
      <c r="E17" s="2"/>
      <c r="F17" s="2"/>
    </row>
  </sheetData>
  <mergeCells count="6">
    <mergeCell ref="A11:F11"/>
    <mergeCell ref="A13:F13"/>
    <mergeCell ref="A1:F1"/>
    <mergeCell ref="A2:F2"/>
    <mergeCell ref="A5:F5"/>
    <mergeCell ref="A8:F8"/>
  </mergeCells>
  <printOptions horizontalCentered="1"/>
  <pageMargins left="0.70866141732283472" right="0.31496062992125984" top="0.74803149606299213" bottom="0.15748031496062992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tabSelected="1" topLeftCell="A13" zoomScale="85" zoomScaleNormal="85" zoomScaleSheetLayoutView="85" workbookViewId="0">
      <selection activeCell="I17" sqref="I17"/>
    </sheetView>
  </sheetViews>
  <sheetFormatPr defaultColWidth="9.140625" defaultRowHeight="12.75" x14ac:dyDescent="0.2"/>
  <cols>
    <col min="1" max="1" width="48.7109375" style="18" customWidth="1"/>
    <col min="2" max="2" width="21.85546875" style="18" customWidth="1"/>
    <col min="3" max="5" width="17.5703125" style="18" customWidth="1"/>
    <col min="6" max="6" width="28.42578125" style="18" customWidth="1"/>
    <col min="7" max="7" width="22.140625" style="18" customWidth="1"/>
    <col min="8" max="8" width="12.28515625" style="18" bestFit="1" customWidth="1"/>
    <col min="9" max="9" width="10.28515625" style="3" bestFit="1" customWidth="1"/>
    <col min="10" max="16384" width="9.140625" style="3"/>
  </cols>
  <sheetData>
    <row r="1" spans="1:8" ht="25.5" customHeight="1" x14ac:dyDescent="0.2">
      <c r="C1" s="45" t="s">
        <v>12</v>
      </c>
      <c r="D1" s="45"/>
      <c r="E1" s="45"/>
      <c r="F1" s="45"/>
    </row>
    <row r="2" spans="1:8" ht="18.75" customHeight="1" x14ac:dyDescent="0.2">
      <c r="A2" s="48" t="s">
        <v>3</v>
      </c>
      <c r="B2" s="48"/>
      <c r="C2" s="48"/>
      <c r="D2" s="48"/>
      <c r="E2" s="48"/>
      <c r="F2" s="48"/>
    </row>
    <row r="3" spans="1:8" x14ac:dyDescent="0.2">
      <c r="A3" s="48"/>
      <c r="B3" s="48"/>
      <c r="C3" s="48"/>
      <c r="D3" s="48"/>
      <c r="E3" s="48"/>
      <c r="F3" s="48"/>
    </row>
    <row r="4" spans="1:8" ht="48" customHeight="1" x14ac:dyDescent="0.2">
      <c r="A4" s="65" t="s">
        <v>38</v>
      </c>
      <c r="B4" s="65"/>
      <c r="C4" s="65"/>
      <c r="D4" s="65"/>
      <c r="E4" s="65"/>
      <c r="F4" s="65"/>
    </row>
    <row r="5" spans="1:8" x14ac:dyDescent="0.2">
      <c r="A5" s="49"/>
      <c r="B5" s="49"/>
      <c r="C5" s="49"/>
      <c r="D5" s="49"/>
      <c r="E5" s="49"/>
      <c r="F5" s="49"/>
    </row>
    <row r="6" spans="1:8" x14ac:dyDescent="0.2">
      <c r="A6" s="50"/>
      <c r="B6" s="50"/>
      <c r="C6" s="50"/>
      <c r="D6" s="50"/>
      <c r="E6" s="50"/>
      <c r="F6" s="50"/>
    </row>
    <row r="7" spans="1:8" ht="12" customHeight="1" x14ac:dyDescent="0.2">
      <c r="A7" s="19"/>
      <c r="B7" s="19"/>
      <c r="C7" s="19"/>
      <c r="D7" s="19"/>
      <c r="E7" s="19"/>
      <c r="F7" s="19"/>
    </row>
    <row r="8" spans="1:8" ht="18" customHeight="1" x14ac:dyDescent="0.2">
      <c r="A8" s="19" t="s">
        <v>10</v>
      </c>
      <c r="B8" s="19"/>
      <c r="C8" s="19"/>
      <c r="D8" s="19"/>
      <c r="E8" s="19"/>
      <c r="F8" s="19"/>
    </row>
    <row r="9" spans="1:8" ht="12.75" customHeight="1" x14ac:dyDescent="0.2">
      <c r="A9" s="65" t="s">
        <v>34</v>
      </c>
      <c r="B9" s="65"/>
      <c r="C9" s="65"/>
      <c r="D9" s="65"/>
      <c r="E9" s="65"/>
      <c r="F9" s="65"/>
    </row>
    <row r="10" spans="1:8" x14ac:dyDescent="0.2">
      <c r="A10" s="65" t="s">
        <v>35</v>
      </c>
      <c r="B10" s="65"/>
      <c r="C10" s="65"/>
      <c r="D10" s="65"/>
      <c r="E10" s="65"/>
      <c r="F10" s="65"/>
    </row>
    <row r="11" spans="1:8" ht="21" customHeight="1" x14ac:dyDescent="0.2">
      <c r="A11" s="46" t="s">
        <v>15</v>
      </c>
      <c r="B11" s="46"/>
      <c r="C11" s="46"/>
      <c r="D11" s="46"/>
      <c r="E11" s="46"/>
      <c r="F11" s="46"/>
    </row>
    <row r="12" spans="1:8" ht="15.75" customHeight="1" x14ac:dyDescent="0.2"/>
    <row r="13" spans="1:8" ht="171.75" customHeight="1" x14ac:dyDescent="0.2">
      <c r="A13" s="20" t="s">
        <v>2</v>
      </c>
      <c r="B13" s="62" t="s">
        <v>27</v>
      </c>
      <c r="C13" s="6" t="s">
        <v>14</v>
      </c>
      <c r="D13" s="62" t="s">
        <v>28</v>
      </c>
      <c r="E13" s="6" t="s">
        <v>13</v>
      </c>
      <c r="F13" s="6" t="s">
        <v>31</v>
      </c>
    </row>
    <row r="14" spans="1:8" ht="79.5" customHeight="1" x14ac:dyDescent="0.2">
      <c r="A14" s="34" t="s">
        <v>11</v>
      </c>
      <c r="B14" s="58">
        <f>((35169799.12+6798357.1)/1000)/1.22</f>
        <v>34400.128049180326</v>
      </c>
      <c r="C14" s="59">
        <v>1.2182999999999999</v>
      </c>
      <c r="D14" s="58">
        <f>B14*C14</f>
        <v>41909.676002316388</v>
      </c>
      <c r="E14" s="60">
        <v>1.016</v>
      </c>
      <c r="F14" s="58">
        <f>D14*E14</f>
        <v>42580.230818353448</v>
      </c>
      <c r="H14" s="33"/>
    </row>
    <row r="15" spans="1:8" ht="75" customHeight="1" x14ac:dyDescent="0.2">
      <c r="A15" s="35" t="s">
        <v>16</v>
      </c>
      <c r="B15" s="61">
        <f>(4300375.72/1000)/1.22</f>
        <v>3524.8981311475409</v>
      </c>
      <c r="C15" s="59">
        <v>1.2182999999999999</v>
      </c>
      <c r="D15" s="58">
        <f>B15*C15</f>
        <v>4294.3833931770487</v>
      </c>
      <c r="E15" s="60">
        <v>1.016</v>
      </c>
      <c r="F15" s="58">
        <f>D15*E15</f>
        <v>4363.0935274678814</v>
      </c>
    </row>
    <row r="16" spans="1:8" ht="24" customHeight="1" x14ac:dyDescent="0.2">
      <c r="A16" s="35" t="s">
        <v>17</v>
      </c>
      <c r="B16" s="38" t="str">
        <f t="shared" ref="B14:B22" si="0">D16</f>
        <v>-</v>
      </c>
      <c r="C16" s="37"/>
      <c r="D16" s="38" t="s">
        <v>23</v>
      </c>
      <c r="E16" s="39"/>
      <c r="F16" s="38" t="s">
        <v>23</v>
      </c>
    </row>
    <row r="17" spans="1:8" ht="39" customHeight="1" x14ac:dyDescent="0.2">
      <c r="A17" s="35" t="s">
        <v>18</v>
      </c>
      <c r="B17" s="38" t="str">
        <f t="shared" si="0"/>
        <v>-</v>
      </c>
      <c r="C17" s="37"/>
      <c r="D17" s="38" t="s">
        <v>23</v>
      </c>
      <c r="E17" s="39"/>
      <c r="F17" s="38" t="s">
        <v>23</v>
      </c>
    </row>
    <row r="18" spans="1:8" x14ac:dyDescent="0.2">
      <c r="A18" s="40" t="s">
        <v>19</v>
      </c>
      <c r="B18" s="38" t="str">
        <f t="shared" si="0"/>
        <v>-</v>
      </c>
      <c r="C18" s="37"/>
      <c r="D18" s="38" t="s">
        <v>23</v>
      </c>
      <c r="E18" s="39"/>
      <c r="F18" s="38" t="s">
        <v>23</v>
      </c>
    </row>
    <row r="19" spans="1:8" ht="37.5" customHeight="1" x14ac:dyDescent="0.2">
      <c r="A19" s="40" t="s">
        <v>20</v>
      </c>
      <c r="B19" s="38" t="str">
        <f t="shared" si="0"/>
        <v>-</v>
      </c>
      <c r="C19" s="37"/>
      <c r="D19" s="38" t="s">
        <v>23</v>
      </c>
      <c r="E19" s="39"/>
      <c r="F19" s="38" t="s">
        <v>23</v>
      </c>
    </row>
    <row r="20" spans="1:8" s="7" customFormat="1" ht="16.899999999999999" customHeight="1" x14ac:dyDescent="0.2">
      <c r="A20" s="41" t="s">
        <v>1</v>
      </c>
      <c r="B20" s="36">
        <f>B14+B15</f>
        <v>37925.02618032787</v>
      </c>
      <c r="C20" s="36"/>
      <c r="D20" s="36">
        <f t="shared" ref="C20:F20" si="1">D14+D15</f>
        <v>46204.059395493437</v>
      </c>
      <c r="E20" s="36"/>
      <c r="F20" s="36">
        <f t="shared" si="1"/>
        <v>46943.324345821326</v>
      </c>
      <c r="G20" s="21"/>
      <c r="H20" s="21"/>
    </row>
    <row r="21" spans="1:8" ht="17.45" customHeight="1" x14ac:dyDescent="0.2">
      <c r="A21" s="56" t="s">
        <v>29</v>
      </c>
      <c r="B21" s="36">
        <f>B20*22/100</f>
        <v>8343.5057596721308</v>
      </c>
      <c r="C21" s="36"/>
      <c r="D21" s="36">
        <f t="shared" ref="C21:F21" si="2">D20*22/100</f>
        <v>10164.893067008556</v>
      </c>
      <c r="E21" s="36"/>
      <c r="F21" s="36">
        <f t="shared" si="2"/>
        <v>10327.531356080692</v>
      </c>
      <c r="H21" s="22"/>
    </row>
    <row r="22" spans="1:8" ht="16.899999999999999" customHeight="1" x14ac:dyDescent="0.2">
      <c r="A22" s="57" t="s">
        <v>30</v>
      </c>
      <c r="B22" s="36">
        <f>B20+B21</f>
        <v>46268.531940000001</v>
      </c>
      <c r="C22" s="36"/>
      <c r="D22" s="36">
        <f t="shared" ref="C22:F22" si="3">D20+D21</f>
        <v>56368.952462501991</v>
      </c>
      <c r="E22" s="36"/>
      <c r="F22" s="36">
        <f t="shared" si="3"/>
        <v>57270.855701902015</v>
      </c>
    </row>
    <row r="23" spans="1:8" ht="16.899999999999999" customHeight="1" x14ac:dyDescent="0.2">
      <c r="A23" s="63" t="s">
        <v>32</v>
      </c>
      <c r="B23" s="63"/>
      <c r="C23" s="63"/>
      <c r="D23" s="15"/>
      <c r="E23" s="14"/>
      <c r="F23" s="16"/>
    </row>
    <row r="24" spans="1:8" x14ac:dyDescent="0.2">
      <c r="A24" s="23" t="s">
        <v>25</v>
      </c>
      <c r="B24" s="13"/>
      <c r="C24" s="12"/>
      <c r="D24" s="12"/>
      <c r="E24" s="12"/>
      <c r="F24" s="12"/>
    </row>
    <row r="25" spans="1:8" x14ac:dyDescent="0.2">
      <c r="A25" s="64" t="s">
        <v>33</v>
      </c>
      <c r="B25" s="24"/>
      <c r="C25" s="25"/>
      <c r="D25" s="23"/>
      <c r="E25" s="23"/>
      <c r="F25" s="25"/>
    </row>
    <row r="26" spans="1:8" ht="24.75" customHeight="1" x14ac:dyDescent="0.2">
      <c r="A26" s="8"/>
      <c r="B26" s="26"/>
      <c r="C26" s="25"/>
      <c r="D26" s="23"/>
      <c r="E26" s="23"/>
      <c r="F26" s="25"/>
    </row>
    <row r="27" spans="1:8" ht="13.5" customHeight="1" x14ac:dyDescent="0.2">
      <c r="A27" s="47" t="s">
        <v>22</v>
      </c>
      <c r="B27" s="47"/>
      <c r="C27" s="47"/>
      <c r="D27" s="47"/>
      <c r="E27" s="47"/>
      <c r="F27" s="47"/>
    </row>
    <row r="28" spans="1:8" ht="26.25" customHeight="1" x14ac:dyDescent="0.2">
      <c r="A28" s="54" t="s">
        <v>0</v>
      </c>
      <c r="B28" s="54"/>
      <c r="C28" s="54"/>
      <c r="D28" s="54"/>
      <c r="E28" s="54"/>
      <c r="F28" s="54"/>
    </row>
    <row r="29" spans="1:8" s="9" customFormat="1" ht="26.25" customHeight="1" x14ac:dyDescent="0.25">
      <c r="A29" s="66" t="s">
        <v>36</v>
      </c>
      <c r="B29" s="66"/>
      <c r="C29" s="66"/>
      <c r="D29" s="66"/>
      <c r="E29" s="66"/>
      <c r="F29" s="66"/>
      <c r="G29" s="27"/>
      <c r="H29" s="27"/>
    </row>
    <row r="30" spans="1:8" ht="19.5" customHeight="1" x14ac:dyDescent="0.2">
      <c r="A30" s="28" t="s">
        <v>21</v>
      </c>
      <c r="B30" s="17"/>
      <c r="C30" s="52"/>
      <c r="D30" s="52"/>
      <c r="E30" s="52"/>
      <c r="F30" s="17"/>
    </row>
    <row r="31" spans="1:8" ht="20.25" hidden="1" customHeight="1" x14ac:dyDescent="0.2">
      <c r="A31" s="17"/>
      <c r="B31" s="17"/>
      <c r="C31" s="17"/>
      <c r="D31" s="17"/>
      <c r="E31" s="17"/>
      <c r="F31" s="17"/>
    </row>
    <row r="32" spans="1:8" ht="32.25" hidden="1" customHeight="1" x14ac:dyDescent="0.2">
      <c r="A32" s="17"/>
      <c r="B32" s="17"/>
      <c r="C32" s="51"/>
      <c r="D32" s="51"/>
      <c r="E32" s="51"/>
      <c r="F32" s="17"/>
    </row>
    <row r="33" spans="1:8" ht="20.25" hidden="1" customHeight="1" x14ac:dyDescent="0.2">
      <c r="A33" s="17"/>
      <c r="B33" s="17"/>
      <c r="C33" s="17"/>
      <c r="D33" s="17"/>
      <c r="E33" s="17"/>
      <c r="F33" s="17"/>
    </row>
    <row r="34" spans="1:8" ht="20.25" hidden="1" customHeight="1" x14ac:dyDescent="0.2">
      <c r="A34" s="17"/>
      <c r="B34" s="17"/>
      <c r="C34" s="51"/>
      <c r="D34" s="52"/>
      <c r="E34" s="52"/>
      <c r="F34" s="17"/>
    </row>
    <row r="35" spans="1:8" s="10" customFormat="1" ht="61.5" hidden="1" customHeight="1" x14ac:dyDescent="0.2">
      <c r="A35" s="51"/>
      <c r="B35" s="51"/>
      <c r="C35" s="51"/>
      <c r="D35" s="51"/>
      <c r="E35" s="51"/>
      <c r="F35" s="51"/>
      <c r="G35" s="29"/>
      <c r="H35" s="29"/>
    </row>
    <row r="36" spans="1:8" ht="22.5" customHeight="1" x14ac:dyDescent="0.2">
      <c r="A36" s="30" t="s">
        <v>37</v>
      </c>
      <c r="B36" s="31"/>
      <c r="C36" s="53"/>
      <c r="D36" s="53"/>
      <c r="E36" s="53"/>
      <c r="F36" s="31"/>
    </row>
    <row r="37" spans="1:8" x14ac:dyDescent="0.2">
      <c r="A37" s="31"/>
      <c r="B37" s="31"/>
      <c r="C37" s="31"/>
      <c r="D37" s="31"/>
      <c r="E37" s="31"/>
      <c r="F37" s="31"/>
    </row>
    <row r="38" spans="1:8" x14ac:dyDescent="0.2">
      <c r="A38" s="28"/>
      <c r="B38" s="31"/>
      <c r="C38" s="32"/>
      <c r="D38" s="32"/>
      <c r="E38" s="32"/>
      <c r="F38" s="31"/>
    </row>
    <row r="39" spans="1:8" x14ac:dyDescent="0.2">
      <c r="A39" s="29"/>
      <c r="B39" s="29"/>
      <c r="C39" s="29"/>
      <c r="D39" s="29"/>
      <c r="E39" s="29"/>
      <c r="F39" s="29"/>
    </row>
    <row r="40" spans="1:8" x14ac:dyDescent="0.2">
      <c r="B40" s="29"/>
      <c r="C40" s="29"/>
      <c r="D40" s="29"/>
      <c r="E40" s="29"/>
      <c r="F40" s="29"/>
    </row>
  </sheetData>
  <mergeCells count="18">
    <mergeCell ref="C34:E34"/>
    <mergeCell ref="A35:F35"/>
    <mergeCell ref="A29:F29"/>
    <mergeCell ref="C36:E36"/>
    <mergeCell ref="A28:F28"/>
    <mergeCell ref="C32:E32"/>
    <mergeCell ref="C30:E30"/>
    <mergeCell ref="C1:F1"/>
    <mergeCell ref="A10:F10"/>
    <mergeCell ref="A11:F11"/>
    <mergeCell ref="A27:F27"/>
    <mergeCell ref="A2:F2"/>
    <mergeCell ref="A3:F3"/>
    <mergeCell ref="A4:F4"/>
    <mergeCell ref="A5:F5"/>
    <mergeCell ref="A6:F6"/>
    <mergeCell ref="A9:F9"/>
    <mergeCell ref="A23:C23"/>
  </mergeCells>
  <printOptions horizontalCentered="1"/>
  <pageMargins left="0.70866141732283472" right="0.31496062992125984" top="0.74803149606299213" bottom="0.15748031496062992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пртокол НМЦК</vt:lpstr>
      <vt:lpstr>расчет НМЦК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2026-05-28T09:44:11Z</dcterms:modified>
</cp:coreProperties>
</file>