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O:\Общая папка обмена\Контрактный отдел\Аукционы 2026\Закупка №147-КЭФ (канцелярия НСС)\"/>
    </mc:Choice>
  </mc:AlternateContent>
  <xr:revisionPtr revIDLastSave="0" documentId="13_ncr:1_{8A2BAF6E-E6CD-489A-820A-CBA49D62C8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2" r:id="rId1"/>
  </sheets>
  <calcPr calcId="191029"/>
</workbook>
</file>

<file path=xl/calcChain.xml><?xml version="1.0" encoding="utf-8"?>
<calcChain xmlns="http://schemas.openxmlformats.org/spreadsheetml/2006/main">
  <c r="K60" i="2" l="1"/>
  <c r="I60" i="2"/>
  <c r="R60" i="2" l="1"/>
  <c r="M60" i="2" l="1"/>
  <c r="O60" i="2"/>
  <c r="K58" i="2"/>
  <c r="I58" i="2"/>
  <c r="R58" i="2" s="1"/>
  <c r="M58" i="2" l="1"/>
  <c r="O58" i="2"/>
  <c r="K56" i="2" l="1"/>
  <c r="I56" i="2"/>
  <c r="R56" i="2" s="1"/>
  <c r="M56" i="2" l="1"/>
  <c r="O56" i="2"/>
  <c r="K54" i="2"/>
  <c r="I54" i="2"/>
  <c r="R54" i="2" s="1"/>
  <c r="K52" i="2"/>
  <c r="I52" i="2"/>
  <c r="R52" i="2" s="1"/>
  <c r="K50" i="2"/>
  <c r="I50" i="2"/>
  <c r="R50" i="2" s="1"/>
  <c r="I48" i="2"/>
  <c r="R48" i="2" s="1"/>
  <c r="K48" i="2"/>
  <c r="M54" i="2" l="1"/>
  <c r="O54" i="2"/>
  <c r="M52" i="2"/>
  <c r="O52" i="2"/>
  <c r="M50" i="2"/>
  <c r="O50" i="2"/>
  <c r="M48" i="2"/>
  <c r="O48" i="2"/>
  <c r="I46" i="2"/>
  <c r="O46" i="2" s="1"/>
  <c r="K46" i="2"/>
  <c r="M46" i="2" l="1"/>
  <c r="R46" i="2"/>
  <c r="I44" i="2" l="1"/>
  <c r="O44" i="2" s="1"/>
  <c r="K44" i="2"/>
  <c r="I42" i="2"/>
  <c r="O42" i="2" s="1"/>
  <c r="K42" i="2"/>
  <c r="R42" i="2" l="1"/>
  <c r="M42" i="2"/>
  <c r="M44" i="2"/>
  <c r="R44" i="2"/>
  <c r="K32" i="2"/>
  <c r="I32" i="2"/>
  <c r="O32" i="2" s="1"/>
  <c r="M32" i="2" l="1"/>
  <c r="R32" i="2"/>
  <c r="K26" i="2" l="1"/>
  <c r="I26" i="2"/>
  <c r="O26" i="2" s="1"/>
  <c r="K28" i="2"/>
  <c r="I28" i="2"/>
  <c r="O28" i="2" s="1"/>
  <c r="K20" i="2"/>
  <c r="I20" i="2"/>
  <c r="O20" i="2" s="1"/>
  <c r="K22" i="2"/>
  <c r="I22" i="2"/>
  <c r="O22" i="2" s="1"/>
  <c r="M20" i="2" l="1"/>
  <c r="M22" i="2"/>
  <c r="M28" i="2"/>
  <c r="M26" i="2"/>
  <c r="R26" i="2"/>
  <c r="R28" i="2"/>
  <c r="R20" i="2"/>
  <c r="R22" i="2"/>
  <c r="I14" i="2"/>
  <c r="O14" i="2" s="1"/>
  <c r="K14" i="2"/>
  <c r="I12" i="2"/>
  <c r="R12" i="2" s="1"/>
  <c r="K12" i="2"/>
  <c r="I34" i="2"/>
  <c r="O34" i="2" s="1"/>
  <c r="K34" i="2"/>
  <c r="I36" i="2"/>
  <c r="O36" i="2" s="1"/>
  <c r="K36" i="2"/>
  <c r="I38" i="2"/>
  <c r="R38" i="2" s="1"/>
  <c r="K38" i="2"/>
  <c r="I40" i="2"/>
  <c r="K40" i="2"/>
  <c r="O12" i="2" l="1"/>
  <c r="M14" i="2"/>
  <c r="R14" i="2"/>
  <c r="M12" i="2"/>
  <c r="M40" i="2"/>
  <c r="R34" i="2"/>
  <c r="M34" i="2"/>
  <c r="R36" i="2"/>
  <c r="R40" i="2"/>
  <c r="M36" i="2"/>
  <c r="O40" i="2"/>
  <c r="M38" i="2"/>
  <c r="O38" i="2"/>
  <c r="I30" i="2"/>
  <c r="K30" i="2"/>
  <c r="I24" i="2"/>
  <c r="O24" i="2" s="1"/>
  <c r="S20" i="2" s="1"/>
  <c r="K24" i="2"/>
  <c r="S34" i="2" l="1"/>
  <c r="M30" i="2"/>
  <c r="M24" i="2"/>
  <c r="R30" i="2"/>
  <c r="O30" i="2"/>
  <c r="S26" i="2" s="1"/>
  <c r="R24" i="2"/>
  <c r="I10" i="2" l="1"/>
  <c r="O10" i="2" s="1"/>
  <c r="S10" i="2" s="1"/>
  <c r="K10" i="2"/>
  <c r="K18" i="2"/>
  <c r="I18" i="2"/>
  <c r="R18" i="2" s="1"/>
  <c r="K16" i="2"/>
  <c r="I16" i="2"/>
  <c r="O16" i="2" s="1"/>
  <c r="M10" i="2" l="1"/>
  <c r="R10" i="2"/>
  <c r="M18" i="2"/>
  <c r="O18" i="2"/>
  <c r="M16" i="2"/>
  <c r="R16" i="2"/>
</calcChain>
</file>

<file path=xl/sharedStrings.xml><?xml version="1.0" encoding="utf-8"?>
<sst xmlns="http://schemas.openxmlformats.org/spreadsheetml/2006/main" count="100" uniqueCount="48">
  <si>
    <t>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</si>
  <si>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№ п/п</t>
  </si>
  <si>
    <t>Наименование товара</t>
  </si>
  <si>
    <t>Источник1</t>
  </si>
  <si>
    <t>Источник2</t>
  </si>
  <si>
    <t>Источник3</t>
  </si>
  <si>
    <t>Ср. ар. цена за ед. изм., руб._x000D_
 &lt;ц&gt;</t>
  </si>
  <si>
    <t>Цена с учетом понижающего коэфф. в соответствии с выделенным лимитом финанс.</t>
  </si>
  <si>
    <t xml:space="preserve">Ср. кв. откл. </t>
  </si>
  <si>
    <t>Коэфф. вариации</t>
  </si>
  <si>
    <t>Н(М)ЦК, руб.</t>
  </si>
  <si>
    <t>Цена за ед. изм. с округлением (руб.)</t>
  </si>
  <si>
    <t>-</t>
  </si>
  <si>
    <t>Итого</t>
  </si>
  <si>
    <t>Тренировка (десантников) Иркутск, Киренск, Нижнеудинск</t>
  </si>
  <si>
    <t>Тренировка (десантников) Братск, Усть-Кут</t>
  </si>
  <si>
    <t>АН-2</t>
  </si>
  <si>
    <t>Ми-8</t>
  </si>
  <si>
    <t>МИ-8</t>
  </si>
  <si>
    <t>ЛМ</t>
  </si>
  <si>
    <t>1</t>
  </si>
  <si>
    <t>2</t>
  </si>
  <si>
    <t>Цена за ед. с НДС, руб. /</t>
  </si>
  <si>
    <t>Ранцевый огнетушитель</t>
  </si>
  <si>
    <t>РДВ 30</t>
  </si>
  <si>
    <t>РДВ 100</t>
  </si>
  <si>
    <t>аппарат зажигательный АЗ-4</t>
  </si>
  <si>
    <t>Примечание</t>
  </si>
  <si>
    <t>Кол-во часов/штук</t>
  </si>
  <si>
    <t>4</t>
  </si>
  <si>
    <t>5</t>
  </si>
  <si>
    <t>Оказание авиационных услуг (лесоавиационных работ) с использованием  самолетов типа Ан – 2 с экипажем для мониторинга (авиапатрулирования)  пожарной опасности, тушения лесных пожаров и проведении воздушных тренировок на территории Иркутской области в 2021, 2022, 2023 году</t>
  </si>
  <si>
    <t xml:space="preserve">4 ЛМ  г. Братск, г. Нижнеудинск, г. Тайшет, пгт Октябрьское 320 час </t>
  </si>
  <si>
    <t>5 ЛМ с. Оёк, п. Усть – Уда, г. Усть – Кут, г. Киренск, с. Казачинское 460 часов</t>
  </si>
  <si>
    <t>9</t>
  </si>
  <si>
    <t>7</t>
  </si>
  <si>
    <t>Трепнировка АН 2</t>
  </si>
  <si>
    <t>Закупка средств связи и навигации</t>
  </si>
  <si>
    <t>Закупка квадрокоптеров, компьютеров, перефирийного оборудования и комплектующих к ним</t>
  </si>
  <si>
    <t>Закупка таборного имущества согласно техническому заданию</t>
  </si>
  <si>
    <t>Автобус вахтовый Урал NEXT 32551-5013-71Е5</t>
  </si>
  <si>
    <t>Оказание авиационных услуг (лесоавиационных работ) с использованием  самолетов типа Ан – 2 с экипажем для мониторинга (авиапатрулирования)  пожарной опасности, тушения лесных пожаров и проведении воздушных тренировок на территории Иркутской области в 2021</t>
  </si>
  <si>
    <t xml:space="preserve">5 ЛМ с. Оёк, п. Усть – Уда, г. Усть – Кут, г. Киренск, с. Казачинское </t>
  </si>
  <si>
    <t>оказание авиационных услуг для выполнения лесоавиационных работ с использованием вертолёта типа Ми – 8  с экипажем для тушения лесных пожаров и проведения воздушных тренировок ПДПС.</t>
  </si>
  <si>
    <t>Лодка с мотором</t>
  </si>
  <si>
    <t>усл. ед.</t>
  </si>
  <si>
    <t>Канцтовары</t>
  </si>
  <si>
    <t>ПРОТОКОЛ_x000D_
ПО ФОРМИРОВАНИЮ НАЧАЛЬНОЙ (МАКСИМАЛЬНОЙ)_x000D_
ЦЕНЫ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</si>
</sst>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.75"/>
      <color rgb="FF000000"/>
      <name val="Times New Roman"/>
      <family val="1"/>
      <charset val="204"/>
    </font>
    <font>
      <b/>
      <sz val="9.75"/>
      <color rgb="FF000000"/>
      <name val="Times New Roman"/>
      <family val="1"/>
      <charset val="204"/>
    </font>
    <font>
      <b/>
      <sz val="9.7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75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8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31" xfId="0" applyBorder="1"/>
    <xf numFmtId="49" fontId="1" fillId="0" borderId="0" xfId="0" applyNumberFormat="1" applyFont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/>
    </xf>
    <xf numFmtId="4" fontId="1" fillId="0" borderId="21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4" fontId="3" fillId="6" borderId="20" xfId="0" applyNumberFormat="1" applyFont="1" applyFill="1" applyBorder="1" applyAlignment="1">
      <alignment horizontal="center" vertical="center"/>
    </xf>
    <xf numFmtId="4" fontId="3" fillId="6" borderId="10" xfId="0" applyNumberFormat="1" applyFont="1" applyFill="1" applyBorder="1" applyAlignment="1">
      <alignment horizontal="center" vertical="center"/>
    </xf>
    <xf numFmtId="4" fontId="3" fillId="6" borderId="14" xfId="0" applyNumberFormat="1" applyFont="1" applyFill="1" applyBorder="1" applyAlignment="1">
      <alignment horizontal="center" vertical="center"/>
    </xf>
    <xf numFmtId="4" fontId="3" fillId="6" borderId="15" xfId="0" applyNumberFormat="1" applyFont="1" applyFill="1" applyBorder="1" applyAlignment="1">
      <alignment horizontal="center" vertical="center"/>
    </xf>
    <xf numFmtId="4" fontId="1" fillId="6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" fontId="1" fillId="5" borderId="2" xfId="0" applyNumberFormat="1" applyFont="1" applyFill="1" applyBorder="1" applyAlignment="1">
      <alignment horizontal="center" vertical="center"/>
    </xf>
    <xf numFmtId="4" fontId="1" fillId="5" borderId="19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19" xfId="0" applyNumberFormat="1" applyFont="1" applyFill="1" applyBorder="1" applyAlignment="1">
      <alignment horizontal="center" vertical="center" wrapText="1"/>
    </xf>
    <xf numFmtId="4" fontId="1" fillId="5" borderId="12" xfId="0" applyNumberFormat="1" applyFont="1" applyFill="1" applyBorder="1" applyAlignment="1">
      <alignment horizontal="center" vertical="center"/>
    </xf>
    <xf numFmtId="4" fontId="1" fillId="5" borderId="9" xfId="0" applyNumberFormat="1" applyFont="1" applyFill="1" applyBorder="1" applyAlignment="1">
      <alignment horizontal="center" vertical="center"/>
    </xf>
    <xf numFmtId="4" fontId="1" fillId="5" borderId="3" xfId="0" applyNumberFormat="1" applyFont="1" applyFill="1" applyBorder="1" applyAlignment="1">
      <alignment horizontal="center" vertical="center"/>
    </xf>
    <xf numFmtId="4" fontId="1" fillId="5" borderId="4" xfId="0" applyNumberFormat="1" applyFont="1" applyFill="1" applyBorder="1" applyAlignment="1">
      <alignment horizontal="center" vertical="center"/>
    </xf>
    <xf numFmtId="4" fontId="3" fillId="5" borderId="12" xfId="0" applyNumberFormat="1" applyFont="1" applyFill="1" applyBorder="1" applyAlignment="1">
      <alignment horizontal="center" vertical="center"/>
    </xf>
    <xf numFmtId="4" fontId="3" fillId="5" borderId="13" xfId="0" applyNumberFormat="1" applyFont="1" applyFill="1" applyBorder="1" applyAlignment="1">
      <alignment horizontal="center" vertical="center"/>
    </xf>
    <xf numFmtId="4" fontId="3" fillId="5" borderId="9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3" fillId="5" borderId="0" xfId="0" applyNumberFormat="1" applyFont="1" applyFill="1" applyAlignment="1">
      <alignment horizontal="center" vertical="center"/>
    </xf>
    <xf numFmtId="4" fontId="3" fillId="5" borderId="4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 vertical="center" wrapText="1"/>
    </xf>
    <xf numFmtId="4" fontId="1" fillId="5" borderId="19" xfId="0" applyNumberFormat="1" applyFont="1" applyFill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" fontId="1" fillId="5" borderId="18" xfId="0" applyNumberFormat="1" applyFont="1" applyFill="1" applyBorder="1" applyAlignment="1">
      <alignment horizontal="center" vertical="center"/>
    </xf>
    <xf numFmtId="49" fontId="1" fillId="5" borderId="11" xfId="0" applyNumberFormat="1" applyFont="1" applyFill="1" applyBorder="1" applyAlignment="1">
      <alignment horizontal="center" vertical="center" wrapText="1"/>
    </xf>
    <xf numFmtId="4" fontId="1" fillId="5" borderId="14" xfId="0" applyNumberFormat="1" applyFont="1" applyFill="1" applyBorder="1" applyAlignment="1">
      <alignment horizontal="center" vertical="center"/>
    </xf>
    <xf numFmtId="4" fontId="1" fillId="5" borderId="16" xfId="0" applyNumberFormat="1" applyFont="1" applyFill="1" applyBorder="1" applyAlignment="1">
      <alignment horizontal="center" vertical="center"/>
    </xf>
    <xf numFmtId="4" fontId="3" fillId="5" borderId="14" xfId="0" applyNumberFormat="1" applyFont="1" applyFill="1" applyBorder="1" applyAlignment="1">
      <alignment horizontal="center" vertical="center"/>
    </xf>
    <xf numFmtId="4" fontId="3" fillId="5" borderId="15" xfId="0" applyNumberFormat="1" applyFont="1" applyFill="1" applyBorder="1" applyAlignment="1">
      <alignment horizontal="center" vertical="center"/>
    </xf>
    <xf numFmtId="4" fontId="3" fillId="5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5" borderId="18" xfId="0" applyNumberFormat="1" applyFont="1" applyFill="1" applyBorder="1" applyAlignment="1">
      <alignment horizontal="center" vertical="center" wrapText="1"/>
    </xf>
    <xf numFmtId="4" fontId="1" fillId="5" borderId="11" xfId="0" applyNumberFormat="1" applyFont="1" applyFill="1" applyBorder="1" applyAlignment="1">
      <alignment horizontal="center" vertical="center" wrapText="1"/>
    </xf>
    <xf numFmtId="49" fontId="1" fillId="5" borderId="14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3" fillId="6" borderId="12" xfId="0" applyNumberFormat="1" applyFont="1" applyFill="1" applyBorder="1" applyAlignment="1">
      <alignment horizontal="center" vertical="center"/>
    </xf>
    <xf numFmtId="4" fontId="3" fillId="6" borderId="13" xfId="0" applyNumberFormat="1" applyFont="1" applyFill="1" applyBorder="1" applyAlignment="1">
      <alignment horizontal="center" vertical="center"/>
    </xf>
    <xf numFmtId="4" fontId="3" fillId="6" borderId="9" xfId="0" applyNumberFormat="1" applyFont="1" applyFill="1" applyBorder="1" applyAlignment="1">
      <alignment horizontal="center" vertical="center"/>
    </xf>
    <xf numFmtId="4" fontId="3" fillId="6" borderId="16" xfId="0" applyNumberFormat="1" applyFont="1" applyFill="1" applyBorder="1" applyAlignment="1">
      <alignment horizontal="center" vertical="center"/>
    </xf>
    <xf numFmtId="4" fontId="1" fillId="6" borderId="12" xfId="0" applyNumberFormat="1" applyFont="1" applyFill="1" applyBorder="1" applyAlignment="1">
      <alignment horizontal="center" vertical="center"/>
    </xf>
    <xf numFmtId="4" fontId="1" fillId="6" borderId="5" xfId="0" applyNumberFormat="1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5" fillId="6" borderId="9" xfId="0" applyNumberFormat="1" applyFont="1" applyFill="1" applyBorder="1" applyAlignment="1">
      <alignment horizontal="center" vertical="center" wrapText="1"/>
    </xf>
    <xf numFmtId="49" fontId="5" fillId="6" borderId="4" xfId="0" applyNumberFormat="1" applyFont="1" applyFill="1" applyBorder="1" applyAlignment="1">
      <alignment horizontal="center" vertical="center" wrapText="1"/>
    </xf>
    <xf numFmtId="49" fontId="5" fillId="6" borderId="6" xfId="0" applyNumberFormat="1" applyFont="1" applyFill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9" fontId="1" fillId="3" borderId="26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4" fontId="3" fillId="2" borderId="15" xfId="0" applyNumberFormat="1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center" vertical="center"/>
    </xf>
    <xf numFmtId="4" fontId="1" fillId="4" borderId="12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left" vertical="top" wrapText="1"/>
    </xf>
    <xf numFmtId="49" fontId="1" fillId="3" borderId="11" xfId="0" applyNumberFormat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/>
    </xf>
    <xf numFmtId="4" fontId="1" fillId="4" borderId="11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6" borderId="26" xfId="0" applyNumberFormat="1" applyFont="1" applyFill="1" applyBorder="1" applyAlignment="1">
      <alignment horizontal="left" vertical="center" wrapText="1"/>
    </xf>
    <xf numFmtId="49" fontId="1" fillId="6" borderId="18" xfId="0" applyNumberFormat="1" applyFont="1" applyFill="1" applyBorder="1" applyAlignment="1">
      <alignment horizontal="left" vertical="center" wrapText="1"/>
    </xf>
    <xf numFmtId="49" fontId="1" fillId="6" borderId="2" xfId="0" applyNumberFormat="1" applyFont="1" applyFill="1" applyBorder="1" applyAlignment="1">
      <alignment horizontal="left" vertical="top" wrapText="1"/>
    </xf>
    <xf numFmtId="49" fontId="1" fillId="6" borderId="11" xfId="0" applyNumberFormat="1" applyFont="1" applyFill="1" applyBorder="1" applyAlignment="1">
      <alignment horizontal="left" vertical="top" wrapText="1"/>
    </xf>
    <xf numFmtId="4" fontId="1" fillId="6" borderId="20" xfId="0" applyNumberFormat="1" applyFont="1" applyFill="1" applyBorder="1" applyAlignment="1">
      <alignment horizontal="center" vertical="center"/>
    </xf>
    <xf numFmtId="4" fontId="1" fillId="6" borderId="14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vertical="center"/>
    </xf>
    <xf numFmtId="0" fontId="0" fillId="0" borderId="25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</xdr:row>
      <xdr:rowOff>0</xdr:rowOff>
    </xdr:from>
    <xdr:to>
      <xdr:col>12</xdr:col>
      <xdr:colOff>1</xdr:colOff>
      <xdr:row>9</xdr:row>
      <xdr:rowOff>0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8629650" y="2314575"/>
          <a:ext cx="809626" cy="58102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4</xdr:row>
      <xdr:rowOff>9525</xdr:rowOff>
    </xdr:from>
    <xdr:to>
      <xdr:col>16</xdr:col>
      <xdr:colOff>638175</xdr:colOff>
      <xdr:row>8</xdr:row>
      <xdr:rowOff>180975</xdr:rowOff>
    </xdr:to>
    <xdr:pic>
      <xdr:nvPicPr>
        <xdr:cNvPr id="72" name="Picture 2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tretch>
          <a:fillRect/>
        </a:stretch>
      </xdr:blipFill>
      <xdr:spPr>
        <a:xfrm>
          <a:off x="16030575" y="2009775"/>
          <a:ext cx="1847850" cy="933450"/>
        </a:xfrm>
        <a:prstGeom prst="rect">
          <a:avLst/>
        </a:prstGeom>
      </xdr:spPr>
    </xdr:pic>
    <xdr:clientData/>
  </xdr:twoCellAnchor>
  <xdr:twoCellAnchor editAs="oneCell">
    <xdr:from>
      <xdr:col>11</xdr:col>
      <xdr:colOff>590550</xdr:colOff>
      <xdr:row>4</xdr:row>
      <xdr:rowOff>180975</xdr:rowOff>
    </xdr:from>
    <xdr:to>
      <xdr:col>14</xdr:col>
      <xdr:colOff>12773</xdr:colOff>
      <xdr:row>8</xdr:row>
      <xdr:rowOff>57151</xdr:rowOff>
    </xdr:to>
    <xdr:pic>
      <xdr:nvPicPr>
        <xdr:cNvPr id="73" name="Picture 3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tretch>
          <a:fillRect/>
        </a:stretch>
      </xdr:blipFill>
      <xdr:spPr>
        <a:xfrm>
          <a:off x="8820150" y="1704975"/>
          <a:ext cx="1251023" cy="63817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12</xdr:col>
      <xdr:colOff>1</xdr:colOff>
      <xdr:row>9</xdr:row>
      <xdr:rowOff>0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6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12</xdr:col>
      <xdr:colOff>1</xdr:colOff>
      <xdr:row>9</xdr:row>
      <xdr:rowOff>0</xdr:rowOff>
    </xdr:to>
    <xdr:pic>
      <xdr:nvPicPr>
        <xdr:cNvPr id="76" name="Picture 2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6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12</xdr:col>
      <xdr:colOff>0</xdr:colOff>
      <xdr:row>9</xdr:row>
      <xdr:rowOff>0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12</xdr:col>
      <xdr:colOff>0</xdr:colOff>
      <xdr:row>9</xdr:row>
      <xdr:rowOff>0</xdr:rowOff>
    </xdr:to>
    <xdr:pic>
      <xdr:nvPicPr>
        <xdr:cNvPr id="78" name="Picture 2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12</xdr:col>
      <xdr:colOff>0</xdr:colOff>
      <xdr:row>9</xdr:row>
      <xdr:rowOff>0</xdr:rowOff>
    </xdr:to>
    <xdr:pic>
      <xdr:nvPicPr>
        <xdr:cNvPr id="79" name="Picture 3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12</xdr:col>
      <xdr:colOff>0</xdr:colOff>
      <xdr:row>9</xdr:row>
      <xdr:rowOff>0</xdr:rowOff>
    </xdr:to>
    <xdr:pic>
      <xdr:nvPicPr>
        <xdr:cNvPr id="80" name="Picture 4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12</xdr:col>
      <xdr:colOff>0</xdr:colOff>
      <xdr:row>9</xdr:row>
      <xdr:rowOff>0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12</xdr:col>
      <xdr:colOff>0</xdr:colOff>
      <xdr:row>9</xdr:row>
      <xdr:rowOff>0</xdr:rowOff>
    </xdr:to>
    <xdr:pic>
      <xdr:nvPicPr>
        <xdr:cNvPr id="82" name="Picture 6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12</xdr:col>
      <xdr:colOff>0</xdr:colOff>
      <xdr:row>9</xdr:row>
      <xdr:rowOff>0</xdr:rowOff>
    </xdr:to>
    <xdr:pic>
      <xdr:nvPicPr>
        <xdr:cNvPr id="83" name="Picture 7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12</xdr:col>
      <xdr:colOff>0</xdr:colOff>
      <xdr:row>9</xdr:row>
      <xdr:rowOff>0</xdr:rowOff>
    </xdr:to>
    <xdr:pic>
      <xdr:nvPicPr>
        <xdr:cNvPr id="84" name="Picture 8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12</xdr:col>
      <xdr:colOff>0</xdr:colOff>
      <xdr:row>9</xdr:row>
      <xdr:rowOff>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12</xdr:col>
      <xdr:colOff>0</xdr:colOff>
      <xdr:row>9</xdr:row>
      <xdr:rowOff>0</xdr:rowOff>
    </xdr:to>
    <xdr:pic>
      <xdr:nvPicPr>
        <xdr:cNvPr id="86" name="Picture 10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12</xdr:col>
      <xdr:colOff>0</xdr:colOff>
      <xdr:row>9</xdr:row>
      <xdr:rowOff>0</xdr:rowOff>
    </xdr:to>
    <xdr:pic>
      <xdr:nvPicPr>
        <xdr:cNvPr id="87" name="Picture 1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12</xdr:col>
      <xdr:colOff>0</xdr:colOff>
      <xdr:row>9</xdr:row>
      <xdr:rowOff>0</xdr:rowOff>
    </xdr:to>
    <xdr:pic>
      <xdr:nvPicPr>
        <xdr:cNvPr id="88" name="Picture 12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12</xdr:col>
      <xdr:colOff>0</xdr:colOff>
      <xdr:row>9</xdr:row>
      <xdr:rowOff>0</xdr:rowOff>
    </xdr:to>
    <xdr:pic>
      <xdr:nvPicPr>
        <xdr:cNvPr id="89" name="Picture 13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12</xdr:col>
      <xdr:colOff>0</xdr:colOff>
      <xdr:row>9</xdr:row>
      <xdr:rowOff>0</xdr:rowOff>
    </xdr:to>
    <xdr:pic>
      <xdr:nvPicPr>
        <xdr:cNvPr id="90" name="Picture 14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12</xdr:col>
      <xdr:colOff>0</xdr:colOff>
      <xdr:row>9</xdr:row>
      <xdr:rowOff>0</xdr:rowOff>
    </xdr:to>
    <xdr:pic>
      <xdr:nvPicPr>
        <xdr:cNvPr id="91" name="Picture 15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12</xdr:col>
      <xdr:colOff>0</xdr:colOff>
      <xdr:row>9</xdr:row>
      <xdr:rowOff>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4</xdr:row>
      <xdr:rowOff>28576</xdr:rowOff>
    </xdr:from>
    <xdr:to>
      <xdr:col>12</xdr:col>
      <xdr:colOff>0</xdr:colOff>
      <xdr:row>9</xdr:row>
      <xdr:rowOff>0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333626"/>
          <a:ext cx="1200150" cy="923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5"/>
  <sheetViews>
    <sheetView tabSelected="1" zoomScaleNormal="100" workbookViewId="0">
      <selection activeCell="H62" sqref="H62"/>
    </sheetView>
  </sheetViews>
  <sheetFormatPr defaultRowHeight="15" x14ac:dyDescent="0.25"/>
  <cols>
    <col min="1" max="1" width="5.5703125" customWidth="1"/>
    <col min="2" max="2" width="16.28515625" customWidth="1"/>
    <col min="4" max="4" width="9.140625" customWidth="1"/>
    <col min="5" max="5" width="7.42578125" customWidth="1"/>
    <col min="6" max="8" width="11.140625" customWidth="1"/>
    <col min="9" max="9" width="11" customWidth="1"/>
    <col min="10" max="10" width="14" customWidth="1"/>
    <col min="14" max="14" width="9.140625" customWidth="1"/>
    <col min="17" max="17" width="9.7109375" customWidth="1"/>
    <col min="18" max="18" width="13.28515625" customWidth="1"/>
    <col min="19" max="19" width="7.28515625" customWidth="1"/>
  </cols>
  <sheetData>
    <row r="1" spans="1:19" ht="40.5" customHeight="1" x14ac:dyDescent="0.25">
      <c r="A1" s="121" t="s">
        <v>47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19" ht="49.5" customHeight="1" x14ac:dyDescent="0.2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spans="1:19" ht="15" customHeight="1" x14ac:dyDescent="0.25">
      <c r="A3" s="123" t="s">
        <v>1</v>
      </c>
      <c r="B3" s="126" t="s">
        <v>2</v>
      </c>
      <c r="C3" s="111" t="s">
        <v>27</v>
      </c>
      <c r="D3" s="113" t="s">
        <v>28</v>
      </c>
      <c r="E3" s="113"/>
      <c r="F3" s="1" t="s">
        <v>3</v>
      </c>
      <c r="G3" s="1" t="s">
        <v>4</v>
      </c>
      <c r="H3" s="1" t="s">
        <v>5</v>
      </c>
      <c r="I3" s="113" t="s">
        <v>6</v>
      </c>
      <c r="J3" s="113" t="s">
        <v>7</v>
      </c>
      <c r="K3" s="102" t="s">
        <v>8</v>
      </c>
      <c r="L3" s="103"/>
      <c r="M3" s="102" t="s">
        <v>9</v>
      </c>
      <c r="N3" s="103"/>
      <c r="O3" s="102" t="s">
        <v>10</v>
      </c>
      <c r="P3" s="104"/>
      <c r="Q3" s="103"/>
      <c r="R3" s="116" t="s">
        <v>11</v>
      </c>
      <c r="S3" s="83" t="s">
        <v>13</v>
      </c>
    </row>
    <row r="4" spans="1:19" ht="15" customHeight="1" x14ac:dyDescent="0.25">
      <c r="A4" s="124"/>
      <c r="B4" s="127"/>
      <c r="C4" s="112"/>
      <c r="D4" s="118"/>
      <c r="E4" s="118"/>
      <c r="F4" s="118" t="s">
        <v>22</v>
      </c>
      <c r="G4" s="118"/>
      <c r="H4" s="118"/>
      <c r="I4" s="118"/>
      <c r="J4" s="118"/>
      <c r="K4" s="102"/>
      <c r="L4" s="103"/>
      <c r="M4" s="102"/>
      <c r="N4" s="103"/>
      <c r="O4" s="102"/>
      <c r="P4" s="104"/>
      <c r="Q4" s="103"/>
      <c r="R4" s="117"/>
      <c r="S4" s="83"/>
    </row>
    <row r="5" spans="1:19" ht="15" customHeight="1" x14ac:dyDescent="0.25">
      <c r="A5" s="124"/>
      <c r="B5" s="127"/>
      <c r="C5" s="112"/>
      <c r="D5" s="118"/>
      <c r="E5" s="118"/>
      <c r="F5" s="118"/>
      <c r="G5" s="118"/>
      <c r="H5" s="118"/>
      <c r="I5" s="118"/>
      <c r="J5" s="118"/>
      <c r="K5" s="7"/>
      <c r="L5" s="8"/>
      <c r="M5" s="102"/>
      <c r="N5" s="103"/>
      <c r="O5" s="105"/>
      <c r="P5" s="106"/>
      <c r="Q5" s="107"/>
      <c r="R5" s="117"/>
      <c r="S5" s="83"/>
    </row>
    <row r="6" spans="1:19" x14ac:dyDescent="0.25">
      <c r="A6" s="124"/>
      <c r="B6" s="127"/>
      <c r="C6" s="112"/>
      <c r="D6" s="118"/>
      <c r="E6" s="118"/>
      <c r="F6" s="118"/>
      <c r="G6" s="118"/>
      <c r="H6" s="118"/>
      <c r="I6" s="118"/>
      <c r="J6" s="118"/>
      <c r="K6" s="7"/>
      <c r="L6" s="8"/>
      <c r="M6" s="4"/>
      <c r="N6" s="2"/>
      <c r="O6" s="105"/>
      <c r="P6" s="106"/>
      <c r="Q6" s="107"/>
      <c r="R6" s="117"/>
      <c r="S6" s="83"/>
    </row>
    <row r="7" spans="1:19" x14ac:dyDescent="0.25">
      <c r="A7" s="124"/>
      <c r="B7" s="127"/>
      <c r="C7" s="112"/>
      <c r="D7" s="118"/>
      <c r="E7" s="118"/>
      <c r="F7" s="118"/>
      <c r="G7" s="118"/>
      <c r="H7" s="118"/>
      <c r="I7" s="118"/>
      <c r="J7" s="118"/>
      <c r="K7" s="7"/>
      <c r="L7" s="8"/>
      <c r="M7" s="4"/>
      <c r="N7" s="3"/>
      <c r="O7" s="105"/>
      <c r="P7" s="106"/>
      <c r="Q7" s="107"/>
      <c r="R7" s="117"/>
      <c r="S7" s="83"/>
    </row>
    <row r="8" spans="1:19" x14ac:dyDescent="0.25">
      <c r="A8" s="124"/>
      <c r="B8" s="127"/>
      <c r="C8" s="112"/>
      <c r="D8" s="118"/>
      <c r="E8" s="118"/>
      <c r="F8" s="118"/>
      <c r="G8" s="118"/>
      <c r="H8" s="118"/>
      <c r="I8" s="118"/>
      <c r="J8" s="118"/>
      <c r="K8" s="7"/>
      <c r="L8" s="8"/>
      <c r="M8" s="114"/>
      <c r="N8" s="115"/>
      <c r="O8" s="105"/>
      <c r="P8" s="106"/>
      <c r="Q8" s="107"/>
      <c r="R8" s="117"/>
      <c r="S8" s="83"/>
    </row>
    <row r="9" spans="1:19" x14ac:dyDescent="0.25">
      <c r="A9" s="125"/>
      <c r="B9" s="127"/>
      <c r="C9" s="113"/>
      <c r="D9" s="118"/>
      <c r="E9" s="118"/>
      <c r="F9" s="118"/>
      <c r="G9" s="118"/>
      <c r="H9" s="118"/>
      <c r="I9" s="118"/>
      <c r="J9" s="118"/>
      <c r="K9" s="9"/>
      <c r="L9" s="10"/>
      <c r="M9" s="114"/>
      <c r="N9" s="115"/>
      <c r="O9" s="108"/>
      <c r="P9" s="109"/>
      <c r="Q9" s="110"/>
      <c r="R9" s="117"/>
      <c r="S9" s="83"/>
    </row>
    <row r="10" spans="1:19" ht="15" hidden="1" customHeight="1" x14ac:dyDescent="0.25">
      <c r="A10" s="65">
        <v>2021</v>
      </c>
      <c r="B10" s="84" t="s">
        <v>31</v>
      </c>
      <c r="C10" s="68" t="s">
        <v>16</v>
      </c>
      <c r="D10" s="78">
        <v>830</v>
      </c>
      <c r="E10" s="80" t="s">
        <v>34</v>
      </c>
      <c r="F10" s="70">
        <v>70120</v>
      </c>
      <c r="G10" s="70">
        <v>77750</v>
      </c>
      <c r="H10" s="70">
        <v>74620</v>
      </c>
      <c r="I10" s="66" t="e">
        <f>ROUNDDOWN(AVERAGE(F10,G10,H10,#REF!,#REF!),2)</f>
        <v>#REF!</v>
      </c>
      <c r="J10" s="68" t="s">
        <v>12</v>
      </c>
      <c r="K10" s="70" t="e">
        <f>STDEV(F10,G10,H10,#REF!,#REF!)</f>
        <v>#REF!</v>
      </c>
      <c r="L10" s="71"/>
      <c r="M10" s="70" t="e">
        <f>K10/I10*100</f>
        <v>#REF!</v>
      </c>
      <c r="N10" s="71"/>
      <c r="O10" s="72" t="e">
        <f>I10*D10</f>
        <v>#REF!</v>
      </c>
      <c r="P10" s="73"/>
      <c r="Q10" s="74"/>
      <c r="R10" s="76" t="e">
        <f>ROUNDDOWN(I10,2)</f>
        <v>#REF!</v>
      </c>
      <c r="S10" s="87" t="e">
        <f>SUM(O10:Q15)</f>
        <v>#REF!</v>
      </c>
    </row>
    <row r="11" spans="1:19" ht="56.25" hidden="1" customHeight="1" x14ac:dyDescent="0.25">
      <c r="A11" s="65"/>
      <c r="B11" s="85"/>
      <c r="C11" s="69"/>
      <c r="D11" s="79"/>
      <c r="E11" s="53"/>
      <c r="F11" s="22"/>
      <c r="G11" s="22"/>
      <c r="H11" s="22"/>
      <c r="I11" s="67"/>
      <c r="J11" s="69"/>
      <c r="K11" s="22"/>
      <c r="L11" s="23"/>
      <c r="M11" s="22"/>
      <c r="N11" s="23"/>
      <c r="O11" s="26"/>
      <c r="P11" s="27"/>
      <c r="Q11" s="75"/>
      <c r="R11" s="77"/>
      <c r="S11" s="88"/>
    </row>
    <row r="12" spans="1:19" ht="62.25" hidden="1" customHeight="1" x14ac:dyDescent="0.25">
      <c r="A12" s="131">
        <v>2022</v>
      </c>
      <c r="B12" s="85"/>
      <c r="C12" s="68" t="s">
        <v>16</v>
      </c>
      <c r="D12" s="78">
        <v>830</v>
      </c>
      <c r="E12" s="80" t="s">
        <v>34</v>
      </c>
      <c r="F12" s="70">
        <v>70120</v>
      </c>
      <c r="G12" s="70">
        <v>77750</v>
      </c>
      <c r="H12" s="70">
        <v>74620</v>
      </c>
      <c r="I12" s="66" t="e">
        <f>ROUNDDOWN(AVERAGE(F12,G12,H12,#REF!,#REF!),2)</f>
        <v>#REF!</v>
      </c>
      <c r="J12" s="68" t="s">
        <v>12</v>
      </c>
      <c r="K12" s="70" t="e">
        <f>STDEV(F12,G12,H12,#REF!,#REF!)</f>
        <v>#REF!</v>
      </c>
      <c r="L12" s="71"/>
      <c r="M12" s="70" t="e">
        <f>K12/I12*100</f>
        <v>#REF!</v>
      </c>
      <c r="N12" s="71"/>
      <c r="O12" s="72" t="e">
        <f>I12*D12</f>
        <v>#REF!</v>
      </c>
      <c r="P12" s="73"/>
      <c r="Q12" s="74"/>
      <c r="R12" s="76" t="e">
        <f>ROUNDDOWN(I12,2)</f>
        <v>#REF!</v>
      </c>
      <c r="S12" s="88"/>
    </row>
    <row r="13" spans="1:19" ht="45" hidden="1" customHeight="1" x14ac:dyDescent="0.25">
      <c r="A13" s="132"/>
      <c r="B13" s="85"/>
      <c r="C13" s="69"/>
      <c r="D13" s="79"/>
      <c r="E13" s="53"/>
      <c r="F13" s="22"/>
      <c r="G13" s="22"/>
      <c r="H13" s="22"/>
      <c r="I13" s="67"/>
      <c r="J13" s="69"/>
      <c r="K13" s="22"/>
      <c r="L13" s="23"/>
      <c r="M13" s="22"/>
      <c r="N13" s="23"/>
      <c r="O13" s="26"/>
      <c r="P13" s="27"/>
      <c r="Q13" s="75"/>
      <c r="R13" s="77"/>
      <c r="S13" s="88"/>
    </row>
    <row r="14" spans="1:19" ht="44.25" hidden="1" customHeight="1" x14ac:dyDescent="0.25">
      <c r="A14" s="65">
        <v>2023</v>
      </c>
      <c r="B14" s="85"/>
      <c r="C14" s="68" t="s">
        <v>16</v>
      </c>
      <c r="D14" s="78">
        <v>830</v>
      </c>
      <c r="E14" s="80" t="s">
        <v>34</v>
      </c>
      <c r="F14" s="70">
        <v>70120</v>
      </c>
      <c r="G14" s="70">
        <v>77750</v>
      </c>
      <c r="H14" s="70">
        <v>74620</v>
      </c>
      <c r="I14" s="66" t="e">
        <f>ROUNDDOWN(AVERAGE(F14,G14,H14,#REF!,#REF!),2)</f>
        <v>#REF!</v>
      </c>
      <c r="J14" s="68" t="s">
        <v>12</v>
      </c>
      <c r="K14" s="70" t="e">
        <f>STDEV(F14,G14,H14,#REF!,#REF!)</f>
        <v>#REF!</v>
      </c>
      <c r="L14" s="71"/>
      <c r="M14" s="70" t="e">
        <f>K14/I14*100</f>
        <v>#REF!</v>
      </c>
      <c r="N14" s="71"/>
      <c r="O14" s="72" t="e">
        <f>I14*D14</f>
        <v>#REF!</v>
      </c>
      <c r="P14" s="73"/>
      <c r="Q14" s="74"/>
      <c r="R14" s="76" t="e">
        <f>ROUNDDOWN(I14,2)</f>
        <v>#REF!</v>
      </c>
      <c r="S14" s="88"/>
    </row>
    <row r="15" spans="1:19" ht="28.5" hidden="1" customHeight="1" x14ac:dyDescent="0.25">
      <c r="A15" s="65"/>
      <c r="B15" s="86"/>
      <c r="C15" s="69"/>
      <c r="D15" s="79"/>
      <c r="E15" s="53"/>
      <c r="F15" s="22"/>
      <c r="G15" s="22"/>
      <c r="H15" s="22"/>
      <c r="I15" s="67"/>
      <c r="J15" s="69"/>
      <c r="K15" s="22"/>
      <c r="L15" s="23"/>
      <c r="M15" s="22"/>
      <c r="N15" s="23"/>
      <c r="O15" s="26"/>
      <c r="P15" s="27"/>
      <c r="Q15" s="75"/>
      <c r="R15" s="77"/>
      <c r="S15" s="89"/>
    </row>
    <row r="16" spans="1:19" ht="15" hidden="1" customHeight="1" x14ac:dyDescent="0.25">
      <c r="A16" s="128">
        <v>2</v>
      </c>
      <c r="B16" s="100" t="s">
        <v>14</v>
      </c>
      <c r="C16" s="68" t="s">
        <v>17</v>
      </c>
      <c r="D16" s="78">
        <v>30</v>
      </c>
      <c r="E16" s="80" t="s">
        <v>20</v>
      </c>
      <c r="F16" s="70">
        <v>177780.89</v>
      </c>
      <c r="G16" s="70">
        <v>190137.44</v>
      </c>
      <c r="H16" s="70">
        <v>145395</v>
      </c>
      <c r="I16" s="66" t="e">
        <f>ROUNDDOWN(AVERAGE(F16,G16,H16,#REF!,#REF!),2)</f>
        <v>#REF!</v>
      </c>
      <c r="J16" s="68" t="s">
        <v>12</v>
      </c>
      <c r="K16" s="70" t="e">
        <f>STDEV(F16,G16,H16,#REF!,#REF!)</f>
        <v>#REF!</v>
      </c>
      <c r="L16" s="71"/>
      <c r="M16" s="70" t="e">
        <f>K16/I16*100</f>
        <v>#REF!</v>
      </c>
      <c r="N16" s="71"/>
      <c r="O16" s="92" t="e">
        <f>I16*D16</f>
        <v>#REF!</v>
      </c>
      <c r="P16" s="93"/>
      <c r="Q16" s="94"/>
      <c r="R16" s="119" t="e">
        <f>ROUNDDOWN(I16,2)</f>
        <v>#REF!</v>
      </c>
    </row>
    <row r="17" spans="1:19" ht="41.25" hidden="1" customHeight="1" x14ac:dyDescent="0.25">
      <c r="A17" s="129"/>
      <c r="B17" s="101"/>
      <c r="C17" s="69"/>
      <c r="D17" s="51"/>
      <c r="E17" s="53"/>
      <c r="F17" s="22"/>
      <c r="G17" s="22"/>
      <c r="H17" s="22"/>
      <c r="I17" s="17"/>
      <c r="J17" s="19"/>
      <c r="K17" s="22"/>
      <c r="L17" s="23"/>
      <c r="M17" s="22"/>
      <c r="N17" s="23"/>
      <c r="O17" s="95"/>
      <c r="P17" s="96"/>
      <c r="Q17" s="97"/>
      <c r="R17" s="120"/>
    </row>
    <row r="18" spans="1:19" ht="15" hidden="1" customHeight="1" x14ac:dyDescent="0.25">
      <c r="A18" s="61">
        <v>3</v>
      </c>
      <c r="B18" s="100" t="s">
        <v>15</v>
      </c>
      <c r="C18" s="68" t="s">
        <v>18</v>
      </c>
      <c r="D18" s="78">
        <v>65</v>
      </c>
      <c r="E18" s="80" t="s">
        <v>21</v>
      </c>
      <c r="F18" s="70">
        <v>177780.89</v>
      </c>
      <c r="G18" s="70">
        <v>190137.44</v>
      </c>
      <c r="H18" s="70">
        <v>145395</v>
      </c>
      <c r="I18" s="66" t="e">
        <f>ROUNDDOWN(AVERAGE(F18,G18,H18,#REF!,#REF!),2)</f>
        <v>#REF!</v>
      </c>
      <c r="J18" s="68" t="s">
        <v>12</v>
      </c>
      <c r="K18" s="70" t="e">
        <f>STDEV(F18,G18,H18,#REF!,#REF!)</f>
        <v>#REF!</v>
      </c>
      <c r="L18" s="71"/>
      <c r="M18" s="70" t="e">
        <f>K18/I18*100</f>
        <v>#REF!</v>
      </c>
      <c r="N18" s="71"/>
      <c r="O18" s="92" t="e">
        <f>I18*D18</f>
        <v>#REF!</v>
      </c>
      <c r="P18" s="93"/>
      <c r="Q18" s="94"/>
      <c r="R18" s="119" t="e">
        <f>ROUNDDOWN(I18,2)</f>
        <v>#REF!</v>
      </c>
    </row>
    <row r="19" spans="1:19" ht="45" hidden="1" customHeight="1" x14ac:dyDescent="0.25">
      <c r="A19" s="61"/>
      <c r="B19" s="101"/>
      <c r="C19" s="69"/>
      <c r="D19" s="51"/>
      <c r="E19" s="53"/>
      <c r="F19" s="22"/>
      <c r="G19" s="22"/>
      <c r="H19" s="22"/>
      <c r="I19" s="67"/>
      <c r="J19" s="19"/>
      <c r="K19" s="22"/>
      <c r="L19" s="23"/>
      <c r="M19" s="22"/>
      <c r="N19" s="23"/>
      <c r="O19" s="95"/>
      <c r="P19" s="96"/>
      <c r="Q19" s="97"/>
      <c r="R19" s="120"/>
    </row>
    <row r="20" spans="1:19" ht="45" hidden="1" customHeight="1" x14ac:dyDescent="0.25">
      <c r="A20" s="61">
        <v>2021</v>
      </c>
      <c r="B20" s="100" t="s">
        <v>33</v>
      </c>
      <c r="C20" s="68" t="s">
        <v>19</v>
      </c>
      <c r="D20" s="78">
        <v>460</v>
      </c>
      <c r="E20" s="80" t="s">
        <v>30</v>
      </c>
      <c r="F20" s="70">
        <v>45400</v>
      </c>
      <c r="G20" s="70">
        <v>45000</v>
      </c>
      <c r="H20" s="70">
        <v>46800</v>
      </c>
      <c r="I20" s="66" t="e">
        <f>ROUNDDOWN(AVERAGE(F20,G20,H20,#REF!,#REF!),2)</f>
        <v>#REF!</v>
      </c>
      <c r="J20" s="68" t="s">
        <v>12</v>
      </c>
      <c r="K20" s="70" t="e">
        <f>STDEV(F20,G20,H20,#REF!,#REF!)</f>
        <v>#REF!</v>
      </c>
      <c r="L20" s="71"/>
      <c r="M20" s="70" t="e">
        <f>K20/I20*100</f>
        <v>#REF!</v>
      </c>
      <c r="N20" s="71"/>
      <c r="O20" s="92" t="e">
        <f>I20*D20</f>
        <v>#REF!</v>
      </c>
      <c r="P20" s="93"/>
      <c r="Q20" s="94"/>
      <c r="R20" s="98" t="e">
        <f>ROUNDDOWN(I20,2)</f>
        <v>#REF!</v>
      </c>
      <c r="S20" s="87" t="e">
        <f>SUM(O20:Q25)</f>
        <v>#REF!</v>
      </c>
    </row>
    <row r="21" spans="1:19" ht="45" hidden="1" customHeight="1" x14ac:dyDescent="0.25">
      <c r="A21" s="61"/>
      <c r="B21" s="101"/>
      <c r="C21" s="69"/>
      <c r="D21" s="51"/>
      <c r="E21" s="53"/>
      <c r="F21" s="22"/>
      <c r="G21" s="22"/>
      <c r="H21" s="22"/>
      <c r="I21" s="67"/>
      <c r="J21" s="19"/>
      <c r="K21" s="22"/>
      <c r="L21" s="23"/>
      <c r="M21" s="22"/>
      <c r="N21" s="23"/>
      <c r="O21" s="95"/>
      <c r="P21" s="96"/>
      <c r="Q21" s="97"/>
      <c r="R21" s="99"/>
      <c r="S21" s="88"/>
    </row>
    <row r="22" spans="1:19" ht="45" hidden="1" customHeight="1" x14ac:dyDescent="0.25">
      <c r="A22" s="61">
        <v>2022</v>
      </c>
      <c r="B22" s="100" t="s">
        <v>33</v>
      </c>
      <c r="C22" s="68" t="s">
        <v>19</v>
      </c>
      <c r="D22" s="78">
        <v>460</v>
      </c>
      <c r="E22" s="80" t="s">
        <v>30</v>
      </c>
      <c r="F22" s="70">
        <v>45400</v>
      </c>
      <c r="G22" s="70">
        <v>45000</v>
      </c>
      <c r="H22" s="70">
        <v>46800</v>
      </c>
      <c r="I22" s="66" t="e">
        <f>ROUNDDOWN(AVERAGE(F22,G22,H22,#REF!,#REF!),2)</f>
        <v>#REF!</v>
      </c>
      <c r="J22" s="68" t="s">
        <v>12</v>
      </c>
      <c r="K22" s="70" t="e">
        <f>STDEV(F22,G22,H22,#REF!,#REF!)</f>
        <v>#REF!</v>
      </c>
      <c r="L22" s="71"/>
      <c r="M22" s="70" t="e">
        <f>K22/I22*100</f>
        <v>#REF!</v>
      </c>
      <c r="N22" s="71"/>
      <c r="O22" s="92" t="e">
        <f>I22*D22</f>
        <v>#REF!</v>
      </c>
      <c r="P22" s="93"/>
      <c r="Q22" s="94"/>
      <c r="R22" s="98" t="e">
        <f>ROUNDDOWN(I22,2)</f>
        <v>#REF!</v>
      </c>
      <c r="S22" s="88"/>
    </row>
    <row r="23" spans="1:19" ht="45" hidden="1" customHeight="1" x14ac:dyDescent="0.25">
      <c r="A23" s="61"/>
      <c r="B23" s="101"/>
      <c r="C23" s="69"/>
      <c r="D23" s="51"/>
      <c r="E23" s="53"/>
      <c r="F23" s="22"/>
      <c r="G23" s="22"/>
      <c r="H23" s="22"/>
      <c r="I23" s="67"/>
      <c r="J23" s="19"/>
      <c r="K23" s="22"/>
      <c r="L23" s="23"/>
      <c r="M23" s="22"/>
      <c r="N23" s="23"/>
      <c r="O23" s="95"/>
      <c r="P23" s="96"/>
      <c r="Q23" s="97"/>
      <c r="R23" s="99"/>
      <c r="S23" s="88"/>
    </row>
    <row r="24" spans="1:19" ht="21" hidden="1" customHeight="1" x14ac:dyDescent="0.25">
      <c r="A24" s="61">
        <v>2023</v>
      </c>
      <c r="B24" s="100" t="s">
        <v>33</v>
      </c>
      <c r="C24" s="68" t="s">
        <v>19</v>
      </c>
      <c r="D24" s="78">
        <v>460</v>
      </c>
      <c r="E24" s="80" t="s">
        <v>30</v>
      </c>
      <c r="F24" s="70">
        <v>45400</v>
      </c>
      <c r="G24" s="70">
        <v>45000</v>
      </c>
      <c r="H24" s="70">
        <v>46800</v>
      </c>
      <c r="I24" s="66" t="e">
        <f>ROUNDDOWN(AVERAGE(F24,G24,H24,#REF!,#REF!),2)</f>
        <v>#REF!</v>
      </c>
      <c r="J24" s="68" t="s">
        <v>12</v>
      </c>
      <c r="K24" s="70" t="e">
        <f>STDEV(F24,G24,H24,#REF!,#REF!)</f>
        <v>#REF!</v>
      </c>
      <c r="L24" s="71"/>
      <c r="M24" s="70" t="e">
        <f>K24/I24*100</f>
        <v>#REF!</v>
      </c>
      <c r="N24" s="71"/>
      <c r="O24" s="92" t="e">
        <f>I24*D24</f>
        <v>#REF!</v>
      </c>
      <c r="P24" s="93"/>
      <c r="Q24" s="94"/>
      <c r="R24" s="98" t="e">
        <f>ROUNDDOWN(I24,2)</f>
        <v>#REF!</v>
      </c>
      <c r="S24" s="88"/>
    </row>
    <row r="25" spans="1:19" ht="59.25" hidden="1" customHeight="1" x14ac:dyDescent="0.25">
      <c r="A25" s="61"/>
      <c r="B25" s="101"/>
      <c r="C25" s="69"/>
      <c r="D25" s="51"/>
      <c r="E25" s="53"/>
      <c r="F25" s="22"/>
      <c r="G25" s="22"/>
      <c r="H25" s="22"/>
      <c r="I25" s="67"/>
      <c r="J25" s="19"/>
      <c r="K25" s="22"/>
      <c r="L25" s="23"/>
      <c r="M25" s="22"/>
      <c r="N25" s="23"/>
      <c r="O25" s="95"/>
      <c r="P25" s="96"/>
      <c r="Q25" s="97"/>
      <c r="R25" s="99"/>
      <c r="S25" s="89"/>
    </row>
    <row r="26" spans="1:19" ht="59.25" hidden="1" customHeight="1" x14ac:dyDescent="0.25">
      <c r="A26" s="61">
        <v>2021</v>
      </c>
      <c r="B26" s="100" t="s">
        <v>32</v>
      </c>
      <c r="C26" s="68" t="s">
        <v>19</v>
      </c>
      <c r="D26" s="78">
        <v>320</v>
      </c>
      <c r="E26" s="80" t="s">
        <v>29</v>
      </c>
      <c r="F26" s="70">
        <v>38500</v>
      </c>
      <c r="G26" s="70">
        <v>45000</v>
      </c>
      <c r="H26" s="70"/>
      <c r="I26" s="66" t="e">
        <f>ROUNDDOWN(AVERAGE(F26,G26,H26,#REF!,#REF!),2)</f>
        <v>#REF!</v>
      </c>
      <c r="J26" s="68" t="s">
        <v>12</v>
      </c>
      <c r="K26" s="70" t="e">
        <f>STDEV(F26,G26,H26,#REF!,#REF!)</f>
        <v>#REF!</v>
      </c>
      <c r="L26" s="71"/>
      <c r="M26" s="70" t="e">
        <f>K26/I26*100</f>
        <v>#REF!</v>
      </c>
      <c r="N26" s="71"/>
      <c r="O26" s="92" t="e">
        <f>I26*D26</f>
        <v>#REF!</v>
      </c>
      <c r="P26" s="93"/>
      <c r="Q26" s="94"/>
      <c r="R26" s="98" t="e">
        <f>ROUNDDOWN(I26,2)</f>
        <v>#REF!</v>
      </c>
      <c r="S26" s="130" t="e">
        <f>SUM(O26:Q31)</f>
        <v>#REF!</v>
      </c>
    </row>
    <row r="27" spans="1:19" ht="59.25" hidden="1" customHeight="1" x14ac:dyDescent="0.25">
      <c r="A27" s="61"/>
      <c r="B27" s="101"/>
      <c r="C27" s="69"/>
      <c r="D27" s="51"/>
      <c r="E27" s="53"/>
      <c r="F27" s="22"/>
      <c r="G27" s="22"/>
      <c r="H27" s="22"/>
      <c r="I27" s="67"/>
      <c r="J27" s="19"/>
      <c r="K27" s="22"/>
      <c r="L27" s="23"/>
      <c r="M27" s="22"/>
      <c r="N27" s="23"/>
      <c r="O27" s="95"/>
      <c r="P27" s="96"/>
      <c r="Q27" s="97"/>
      <c r="R27" s="99"/>
      <c r="S27" s="83"/>
    </row>
    <row r="28" spans="1:19" ht="59.25" hidden="1" customHeight="1" x14ac:dyDescent="0.25">
      <c r="A28" s="61">
        <v>2022</v>
      </c>
      <c r="B28" s="100" t="s">
        <v>32</v>
      </c>
      <c r="C28" s="68" t="s">
        <v>19</v>
      </c>
      <c r="D28" s="78">
        <v>320</v>
      </c>
      <c r="E28" s="80" t="s">
        <v>29</v>
      </c>
      <c r="F28" s="70">
        <v>38500</v>
      </c>
      <c r="G28" s="70">
        <v>45000</v>
      </c>
      <c r="H28" s="70"/>
      <c r="I28" s="66" t="e">
        <f>ROUNDDOWN(AVERAGE(F28,G28,H28,#REF!,#REF!),2)</f>
        <v>#REF!</v>
      </c>
      <c r="J28" s="68" t="s">
        <v>12</v>
      </c>
      <c r="K28" s="70" t="e">
        <f>STDEV(F28,G28,H28,#REF!,#REF!)</f>
        <v>#REF!</v>
      </c>
      <c r="L28" s="71"/>
      <c r="M28" s="70" t="e">
        <f>K28/I28*100</f>
        <v>#REF!</v>
      </c>
      <c r="N28" s="71"/>
      <c r="O28" s="92" t="e">
        <f>I28*D28</f>
        <v>#REF!</v>
      </c>
      <c r="P28" s="93"/>
      <c r="Q28" s="94"/>
      <c r="R28" s="98" t="e">
        <f>ROUNDDOWN(I28,2)</f>
        <v>#REF!</v>
      </c>
      <c r="S28" s="83"/>
    </row>
    <row r="29" spans="1:19" ht="59.25" hidden="1" customHeight="1" x14ac:dyDescent="0.25">
      <c r="A29" s="61"/>
      <c r="B29" s="101"/>
      <c r="C29" s="69"/>
      <c r="D29" s="51"/>
      <c r="E29" s="53"/>
      <c r="F29" s="22"/>
      <c r="G29" s="22"/>
      <c r="H29" s="22"/>
      <c r="I29" s="67"/>
      <c r="J29" s="19"/>
      <c r="K29" s="22"/>
      <c r="L29" s="23"/>
      <c r="M29" s="22"/>
      <c r="N29" s="23"/>
      <c r="O29" s="95"/>
      <c r="P29" s="96"/>
      <c r="Q29" s="97"/>
      <c r="R29" s="99"/>
      <c r="S29" s="83"/>
    </row>
    <row r="30" spans="1:19" ht="14.45" hidden="1" customHeight="1" x14ac:dyDescent="0.25">
      <c r="A30" s="61">
        <v>2023</v>
      </c>
      <c r="B30" s="100" t="s">
        <v>32</v>
      </c>
      <c r="C30" s="68" t="s">
        <v>19</v>
      </c>
      <c r="D30" s="78">
        <v>320</v>
      </c>
      <c r="E30" s="80" t="s">
        <v>29</v>
      </c>
      <c r="F30" s="70">
        <v>38500</v>
      </c>
      <c r="G30" s="70">
        <v>45000</v>
      </c>
      <c r="H30" s="70"/>
      <c r="I30" s="66" t="e">
        <f>ROUNDDOWN(AVERAGE(F30,G30,H30,#REF!,#REF!),2)</f>
        <v>#REF!</v>
      </c>
      <c r="J30" s="68" t="s">
        <v>12</v>
      </c>
      <c r="K30" s="70" t="e">
        <f>STDEV(F30,G30,H30,#REF!,#REF!)</f>
        <v>#REF!</v>
      </c>
      <c r="L30" s="71"/>
      <c r="M30" s="70" t="e">
        <f>K30/I30*100</f>
        <v>#REF!</v>
      </c>
      <c r="N30" s="71"/>
      <c r="O30" s="92" t="e">
        <f>I30*D30</f>
        <v>#REF!</v>
      </c>
      <c r="P30" s="93"/>
      <c r="Q30" s="94"/>
      <c r="R30" s="98" t="e">
        <f>ROUNDDOWN(I30,2)</f>
        <v>#REF!</v>
      </c>
      <c r="S30" s="83"/>
    </row>
    <row r="31" spans="1:19" ht="54.75" hidden="1" customHeight="1" x14ac:dyDescent="0.25">
      <c r="A31" s="61"/>
      <c r="B31" s="101"/>
      <c r="C31" s="69"/>
      <c r="D31" s="51"/>
      <c r="E31" s="53"/>
      <c r="F31" s="22"/>
      <c r="G31" s="22"/>
      <c r="H31" s="22"/>
      <c r="I31" s="67"/>
      <c r="J31" s="19"/>
      <c r="K31" s="22"/>
      <c r="L31" s="23"/>
      <c r="M31" s="22"/>
      <c r="N31" s="23"/>
      <c r="O31" s="95"/>
      <c r="P31" s="96"/>
      <c r="Q31" s="97"/>
      <c r="R31" s="99"/>
      <c r="S31" s="83"/>
    </row>
    <row r="32" spans="1:19" ht="54.75" hidden="1" customHeight="1" x14ac:dyDescent="0.25">
      <c r="A32" s="12"/>
      <c r="B32" s="90" t="s">
        <v>36</v>
      </c>
      <c r="C32" s="68" t="s">
        <v>16</v>
      </c>
      <c r="D32" s="78">
        <v>65</v>
      </c>
      <c r="E32" s="80" t="s">
        <v>35</v>
      </c>
      <c r="F32" s="70">
        <v>70120</v>
      </c>
      <c r="G32" s="70">
        <v>77750</v>
      </c>
      <c r="H32" s="70">
        <v>74620</v>
      </c>
      <c r="I32" s="66" t="e">
        <f>ROUNDDOWN(AVERAGE(F32,G32,H32,#REF!,#REF!),2)</f>
        <v>#REF!</v>
      </c>
      <c r="J32" s="68" t="s">
        <v>12</v>
      </c>
      <c r="K32" s="70" t="e">
        <f>STDEV(F32,G32,H32,#REF!,#REF!)</f>
        <v>#REF!</v>
      </c>
      <c r="L32" s="71"/>
      <c r="M32" s="70" t="e">
        <f>K32/I32*100</f>
        <v>#REF!</v>
      </c>
      <c r="N32" s="71"/>
      <c r="O32" s="72" t="e">
        <f>I32*D32</f>
        <v>#REF!</v>
      </c>
      <c r="P32" s="73"/>
      <c r="Q32" s="74"/>
      <c r="R32" s="76" t="e">
        <f>ROUNDDOWN(I32,2)</f>
        <v>#REF!</v>
      </c>
      <c r="S32" s="11"/>
    </row>
    <row r="33" spans="1:19" ht="54.75" hidden="1" customHeight="1" x14ac:dyDescent="0.25">
      <c r="A33" s="12"/>
      <c r="B33" s="91"/>
      <c r="C33" s="69"/>
      <c r="D33" s="79"/>
      <c r="E33" s="53"/>
      <c r="F33" s="22"/>
      <c r="G33" s="22"/>
      <c r="H33" s="22"/>
      <c r="I33" s="67"/>
      <c r="J33" s="69"/>
      <c r="K33" s="22"/>
      <c r="L33" s="23"/>
      <c r="M33" s="22"/>
      <c r="N33" s="23"/>
      <c r="O33" s="26"/>
      <c r="P33" s="27"/>
      <c r="Q33" s="75"/>
      <c r="R33" s="77"/>
      <c r="S33" s="11"/>
    </row>
    <row r="34" spans="1:19" ht="15" hidden="1" customHeight="1" x14ac:dyDescent="0.25">
      <c r="A34" s="61">
        <v>6</v>
      </c>
      <c r="B34" s="34" t="s">
        <v>23</v>
      </c>
      <c r="C34" s="34"/>
      <c r="D34" s="46">
        <v>50</v>
      </c>
      <c r="E34" s="48"/>
      <c r="F34" s="36">
        <v>5675</v>
      </c>
      <c r="G34" s="36">
        <v>6211</v>
      </c>
      <c r="H34" s="36">
        <v>5800</v>
      </c>
      <c r="I34" s="32" t="e">
        <f>ROUNDDOWN(AVERAGE(F34,G34,H34,#REF!,#REF!),2)</f>
        <v>#REF!</v>
      </c>
      <c r="J34" s="34" t="s">
        <v>12</v>
      </c>
      <c r="K34" s="36" t="e">
        <f>STDEV(F34,G34,H34,#REF!,#REF!)</f>
        <v>#REF!</v>
      </c>
      <c r="L34" s="37"/>
      <c r="M34" s="36" t="e">
        <f>K34/I34*100</f>
        <v>#REF!</v>
      </c>
      <c r="N34" s="37"/>
      <c r="O34" s="40" t="e">
        <f>I34*D34</f>
        <v>#REF!</v>
      </c>
      <c r="P34" s="41"/>
      <c r="Q34" s="42"/>
      <c r="R34" s="36" t="e">
        <f>ROUNDDOWN(I34,2)</f>
        <v>#REF!</v>
      </c>
      <c r="S34" s="81" t="e">
        <f>SUM(O34:Q41)</f>
        <v>#REF!</v>
      </c>
    </row>
    <row r="35" spans="1:19" ht="14.45" hidden="1" customHeight="1" x14ac:dyDescent="0.25">
      <c r="A35" s="61"/>
      <c r="B35" s="55"/>
      <c r="C35" s="62"/>
      <c r="D35" s="63"/>
      <c r="E35" s="64"/>
      <c r="F35" s="56"/>
      <c r="G35" s="56"/>
      <c r="H35" s="56"/>
      <c r="I35" s="54"/>
      <c r="J35" s="55"/>
      <c r="K35" s="56"/>
      <c r="L35" s="57"/>
      <c r="M35" s="56"/>
      <c r="N35" s="57"/>
      <c r="O35" s="58"/>
      <c r="P35" s="59"/>
      <c r="Q35" s="60"/>
      <c r="R35" s="56"/>
      <c r="S35" s="82"/>
    </row>
    <row r="36" spans="1:19" ht="15" hidden="1" customHeight="1" x14ac:dyDescent="0.25">
      <c r="A36" s="61">
        <v>7</v>
      </c>
      <c r="B36" s="34" t="s">
        <v>24</v>
      </c>
      <c r="C36" s="34"/>
      <c r="D36" s="46">
        <v>101</v>
      </c>
      <c r="E36" s="48"/>
      <c r="F36" s="36">
        <v>3210</v>
      </c>
      <c r="G36" s="36">
        <v>3402</v>
      </c>
      <c r="H36" s="36">
        <v>3300</v>
      </c>
      <c r="I36" s="32" t="e">
        <f>ROUNDDOWN(AVERAGE(F36,G36,H36,#REF!,#REF!),2)</f>
        <v>#REF!</v>
      </c>
      <c r="J36" s="34" t="s">
        <v>12</v>
      </c>
      <c r="K36" s="36" t="e">
        <f>STDEV(F36,G36,H36,#REF!,#REF!)</f>
        <v>#REF!</v>
      </c>
      <c r="L36" s="37"/>
      <c r="M36" s="36" t="e">
        <f>K36/I36*100</f>
        <v>#REF!</v>
      </c>
      <c r="N36" s="37"/>
      <c r="O36" s="40" t="e">
        <f>I36*D36</f>
        <v>#REF!</v>
      </c>
      <c r="P36" s="41"/>
      <c r="Q36" s="42"/>
      <c r="R36" s="36" t="e">
        <f>ROUNDDOWN(I36,2)</f>
        <v>#REF!</v>
      </c>
      <c r="S36" s="82"/>
    </row>
    <row r="37" spans="1:19" ht="15" hidden="1" customHeight="1" x14ac:dyDescent="0.25">
      <c r="A37" s="61"/>
      <c r="B37" s="55"/>
      <c r="C37" s="62"/>
      <c r="D37" s="63"/>
      <c r="E37" s="64"/>
      <c r="F37" s="56"/>
      <c r="G37" s="56"/>
      <c r="H37" s="56"/>
      <c r="I37" s="54"/>
      <c r="J37" s="55"/>
      <c r="K37" s="56"/>
      <c r="L37" s="57"/>
      <c r="M37" s="56"/>
      <c r="N37" s="57"/>
      <c r="O37" s="58"/>
      <c r="P37" s="59"/>
      <c r="Q37" s="60"/>
      <c r="R37" s="56"/>
      <c r="S37" s="82"/>
    </row>
    <row r="38" spans="1:19" ht="15" hidden="1" customHeight="1" x14ac:dyDescent="0.25">
      <c r="A38" s="61">
        <v>8</v>
      </c>
      <c r="B38" s="34" t="s">
        <v>25</v>
      </c>
      <c r="C38" s="34"/>
      <c r="D38" s="46">
        <v>20</v>
      </c>
      <c r="E38" s="48"/>
      <c r="F38" s="36">
        <v>5520</v>
      </c>
      <c r="G38" s="36">
        <v>6050</v>
      </c>
      <c r="H38" s="36">
        <v>5640</v>
      </c>
      <c r="I38" s="32" t="e">
        <f>ROUNDDOWN(AVERAGE(F38,G38,H38,#REF!,#REF!),2)</f>
        <v>#REF!</v>
      </c>
      <c r="J38" s="34" t="s">
        <v>12</v>
      </c>
      <c r="K38" s="36" t="e">
        <f>STDEV(F38,G38,H38,#REF!,#REF!)</f>
        <v>#REF!</v>
      </c>
      <c r="L38" s="37"/>
      <c r="M38" s="36" t="e">
        <f>K38/I38*100</f>
        <v>#REF!</v>
      </c>
      <c r="N38" s="37"/>
      <c r="O38" s="40" t="e">
        <f>I38*D38</f>
        <v>#REF!</v>
      </c>
      <c r="P38" s="41"/>
      <c r="Q38" s="42"/>
      <c r="R38" s="36" t="e">
        <f>ROUNDDOWN(I38,2)</f>
        <v>#REF!</v>
      </c>
      <c r="S38" s="82"/>
    </row>
    <row r="39" spans="1:19" ht="14.45" hidden="1" customHeight="1" x14ac:dyDescent="0.25">
      <c r="A39" s="61"/>
      <c r="B39" s="55"/>
      <c r="C39" s="62"/>
      <c r="D39" s="63"/>
      <c r="E39" s="64"/>
      <c r="F39" s="56"/>
      <c r="G39" s="56"/>
      <c r="H39" s="56"/>
      <c r="I39" s="54"/>
      <c r="J39" s="55"/>
      <c r="K39" s="56"/>
      <c r="L39" s="57"/>
      <c r="M39" s="56"/>
      <c r="N39" s="57"/>
      <c r="O39" s="58"/>
      <c r="P39" s="59"/>
      <c r="Q39" s="60"/>
      <c r="R39" s="56"/>
      <c r="S39" s="82"/>
    </row>
    <row r="40" spans="1:19" ht="15" hidden="1" customHeight="1" x14ac:dyDescent="0.25">
      <c r="A40" s="61">
        <v>9</v>
      </c>
      <c r="B40" s="34" t="s">
        <v>26</v>
      </c>
      <c r="C40" s="34"/>
      <c r="D40" s="46">
        <v>36</v>
      </c>
      <c r="E40" s="48"/>
      <c r="F40" s="36">
        <v>11155</v>
      </c>
      <c r="G40" s="36">
        <v>12000</v>
      </c>
      <c r="H40" s="36">
        <v>11303</v>
      </c>
      <c r="I40" s="32" t="e">
        <f>ROUNDDOWN(AVERAGE(F40,G40,H40,#REF!,#REF!),2)</f>
        <v>#REF!</v>
      </c>
      <c r="J40" s="34" t="s">
        <v>12</v>
      </c>
      <c r="K40" s="36" t="e">
        <f>STDEV(F40,G40,H40,#REF!,#REF!)</f>
        <v>#REF!</v>
      </c>
      <c r="L40" s="37"/>
      <c r="M40" s="36" t="e">
        <f>K40/I40*100</f>
        <v>#REF!</v>
      </c>
      <c r="N40" s="37"/>
      <c r="O40" s="40" t="e">
        <f>I40*D40</f>
        <v>#REF!</v>
      </c>
      <c r="P40" s="41"/>
      <c r="Q40" s="42"/>
      <c r="R40" s="36" t="e">
        <f>ROUNDDOWN(I40,2)</f>
        <v>#REF!</v>
      </c>
      <c r="S40" s="82"/>
    </row>
    <row r="41" spans="1:19" ht="14.45" hidden="1" customHeight="1" x14ac:dyDescent="0.25">
      <c r="A41" s="61"/>
      <c r="B41" s="55"/>
      <c r="C41" s="62"/>
      <c r="D41" s="63"/>
      <c r="E41" s="64"/>
      <c r="F41" s="56"/>
      <c r="G41" s="56"/>
      <c r="H41" s="56"/>
      <c r="I41" s="54"/>
      <c r="J41" s="55"/>
      <c r="K41" s="56"/>
      <c r="L41" s="57"/>
      <c r="M41" s="56"/>
      <c r="N41" s="57"/>
      <c r="O41" s="58"/>
      <c r="P41" s="59"/>
      <c r="Q41" s="60"/>
      <c r="R41" s="56"/>
      <c r="S41" s="82"/>
    </row>
    <row r="42" spans="1:19" ht="15" hidden="1" customHeight="1" x14ac:dyDescent="0.25">
      <c r="A42" s="61"/>
      <c r="B42" s="34" t="s">
        <v>37</v>
      </c>
      <c r="C42" s="34"/>
      <c r="D42" s="46">
        <v>1</v>
      </c>
      <c r="E42" s="48"/>
      <c r="F42" s="36">
        <v>11155</v>
      </c>
      <c r="G42" s="36">
        <v>12000</v>
      </c>
      <c r="H42" s="36">
        <v>11303</v>
      </c>
      <c r="I42" s="32" t="e">
        <f>ROUNDDOWN(AVERAGE(F42,G42,H42,#REF!,#REF!),2)</f>
        <v>#REF!</v>
      </c>
      <c r="J42" s="34" t="s">
        <v>12</v>
      </c>
      <c r="K42" s="36" t="e">
        <f>STDEV(F42,G42,H42,#REF!,#REF!)</f>
        <v>#REF!</v>
      </c>
      <c r="L42" s="37"/>
      <c r="M42" s="36" t="e">
        <f>K42/I42*100</f>
        <v>#REF!</v>
      </c>
      <c r="N42" s="37"/>
      <c r="O42" s="40" t="e">
        <f>I42*D42</f>
        <v>#REF!</v>
      </c>
      <c r="P42" s="41"/>
      <c r="Q42" s="42"/>
      <c r="R42" s="36" t="e">
        <f>ROUNDDOWN(I42,2)</f>
        <v>#REF!</v>
      </c>
    </row>
    <row r="43" spans="1:19" ht="45" hidden="1" customHeight="1" x14ac:dyDescent="0.25">
      <c r="A43" s="61"/>
      <c r="B43" s="55"/>
      <c r="C43" s="62"/>
      <c r="D43" s="63"/>
      <c r="E43" s="64"/>
      <c r="F43" s="56"/>
      <c r="G43" s="56"/>
      <c r="H43" s="56"/>
      <c r="I43" s="54"/>
      <c r="J43" s="55"/>
      <c r="K43" s="56"/>
      <c r="L43" s="57"/>
      <c r="M43" s="56"/>
      <c r="N43" s="57"/>
      <c r="O43" s="58"/>
      <c r="P43" s="59"/>
      <c r="Q43" s="60"/>
      <c r="R43" s="56"/>
    </row>
    <row r="44" spans="1:19" ht="14.45" hidden="1" customHeight="1" x14ac:dyDescent="0.25">
      <c r="A44" s="61"/>
      <c r="B44" s="34" t="s">
        <v>38</v>
      </c>
      <c r="C44" s="34"/>
      <c r="D44" s="46">
        <v>1</v>
      </c>
      <c r="E44" s="48"/>
      <c r="F44" s="36">
        <v>1275000</v>
      </c>
      <c r="G44" s="36">
        <v>1271180</v>
      </c>
      <c r="H44" s="36">
        <v>1257392.74</v>
      </c>
      <c r="I44" s="32" t="e">
        <f>ROUNDDOWN(AVERAGE(F44,G44,H44,#REF!,#REF!),2)</f>
        <v>#REF!</v>
      </c>
      <c r="J44" s="34" t="s">
        <v>12</v>
      </c>
      <c r="K44" s="36" t="e">
        <f>STDEV(F44,G44,H44,#REF!,#REF!)</f>
        <v>#REF!</v>
      </c>
      <c r="L44" s="37"/>
      <c r="M44" s="36" t="e">
        <f>K44/I44*100</f>
        <v>#REF!</v>
      </c>
      <c r="N44" s="37"/>
      <c r="O44" s="40" t="e">
        <f>I44*D44</f>
        <v>#REF!</v>
      </c>
      <c r="P44" s="41"/>
      <c r="Q44" s="42"/>
      <c r="R44" s="36" t="e">
        <f>ROUNDDOWN(I44,2)</f>
        <v>#REF!</v>
      </c>
    </row>
    <row r="45" spans="1:19" ht="78" hidden="1" customHeight="1" x14ac:dyDescent="0.25">
      <c r="A45" s="61"/>
      <c r="B45" s="55"/>
      <c r="C45" s="62"/>
      <c r="D45" s="63"/>
      <c r="E45" s="64"/>
      <c r="F45" s="56"/>
      <c r="G45" s="56"/>
      <c r="H45" s="56"/>
      <c r="I45" s="54"/>
      <c r="J45" s="55"/>
      <c r="K45" s="56"/>
      <c r="L45" s="57"/>
      <c r="M45" s="56"/>
      <c r="N45" s="57"/>
      <c r="O45" s="58"/>
      <c r="P45" s="59"/>
      <c r="Q45" s="60"/>
      <c r="R45" s="56"/>
    </row>
    <row r="46" spans="1:19" ht="39" hidden="1" customHeight="1" x14ac:dyDescent="0.25">
      <c r="A46" s="61"/>
      <c r="B46" s="34" t="s">
        <v>39</v>
      </c>
      <c r="C46" s="34"/>
      <c r="D46" s="46">
        <v>1</v>
      </c>
      <c r="E46" s="48"/>
      <c r="F46" s="36">
        <v>1375000</v>
      </c>
      <c r="G46" s="36">
        <v>1709092</v>
      </c>
      <c r="H46" s="36">
        <v>1545000</v>
      </c>
      <c r="I46" s="32" t="e">
        <f>ROUNDDOWN(AVERAGE(F46,G46,H46,#REF!,#REF!),2)</f>
        <v>#REF!</v>
      </c>
      <c r="J46" s="34" t="s">
        <v>12</v>
      </c>
      <c r="K46" s="36" t="e">
        <f>STDEV(F46,G46,H46,#REF!,#REF!)</f>
        <v>#REF!</v>
      </c>
      <c r="L46" s="37"/>
      <c r="M46" s="36" t="e">
        <f>K46/I46*100</f>
        <v>#REF!</v>
      </c>
      <c r="N46" s="37"/>
      <c r="O46" s="40" t="e">
        <f>I46*D46</f>
        <v>#REF!</v>
      </c>
      <c r="P46" s="41"/>
      <c r="Q46" s="42"/>
      <c r="R46" s="36" t="e">
        <f>ROUNDDOWN(I46,2)</f>
        <v>#REF!</v>
      </c>
    </row>
    <row r="47" spans="1:19" ht="65.25" hidden="1" customHeight="1" x14ac:dyDescent="0.25">
      <c r="A47" s="61"/>
      <c r="B47" s="55"/>
      <c r="C47" s="62"/>
      <c r="D47" s="63"/>
      <c r="E47" s="64"/>
      <c r="F47" s="56"/>
      <c r="G47" s="56"/>
      <c r="H47" s="56"/>
      <c r="I47" s="54"/>
      <c r="J47" s="55"/>
      <c r="K47" s="56"/>
      <c r="L47" s="57"/>
      <c r="M47" s="56"/>
      <c r="N47" s="57"/>
      <c r="O47" s="58"/>
      <c r="P47" s="59"/>
      <c r="Q47" s="60"/>
      <c r="R47" s="56"/>
    </row>
    <row r="48" spans="1:19" ht="14.45" hidden="1" customHeight="1" x14ac:dyDescent="0.25">
      <c r="A48" s="61"/>
      <c r="B48" s="34" t="s">
        <v>40</v>
      </c>
      <c r="C48" s="34"/>
      <c r="D48" s="46">
        <v>1</v>
      </c>
      <c r="E48" s="48"/>
      <c r="F48" s="36">
        <v>4550000</v>
      </c>
      <c r="G48" s="36">
        <v>4549500</v>
      </c>
      <c r="H48" s="36">
        <v>4668000</v>
      </c>
      <c r="I48" s="32" t="e">
        <f>ROUNDDOWN(AVERAGE(F48,G48,H48,#REF!,#REF!),2)</f>
        <v>#REF!</v>
      </c>
      <c r="J48" s="34" t="s">
        <v>12</v>
      </c>
      <c r="K48" s="36" t="e">
        <f>STDEV(F48,G48,H48,#REF!,#REF!)</f>
        <v>#REF!</v>
      </c>
      <c r="L48" s="37"/>
      <c r="M48" s="36" t="e">
        <f>K48/I48*100</f>
        <v>#REF!</v>
      </c>
      <c r="N48" s="37"/>
      <c r="O48" s="40" t="e">
        <f>I48*D48</f>
        <v>#REF!</v>
      </c>
      <c r="P48" s="41"/>
      <c r="Q48" s="42"/>
      <c r="R48" s="36" t="e">
        <f>ROUNDDOWN(I48,2)</f>
        <v>#REF!</v>
      </c>
    </row>
    <row r="49" spans="1:19" ht="75.75" hidden="1" customHeight="1" x14ac:dyDescent="0.25">
      <c r="A49" s="61"/>
      <c r="B49" s="55"/>
      <c r="C49" s="62"/>
      <c r="D49" s="63"/>
      <c r="E49" s="64"/>
      <c r="F49" s="56"/>
      <c r="G49" s="56"/>
      <c r="H49" s="56"/>
      <c r="I49" s="54"/>
      <c r="J49" s="55"/>
      <c r="K49" s="56"/>
      <c r="L49" s="57"/>
      <c r="M49" s="56"/>
      <c r="N49" s="57"/>
      <c r="O49" s="58"/>
      <c r="P49" s="59"/>
      <c r="Q49" s="60"/>
      <c r="R49" s="56"/>
    </row>
    <row r="50" spans="1:19" ht="79.5" hidden="1" customHeight="1" x14ac:dyDescent="0.25">
      <c r="A50" s="133">
        <v>1</v>
      </c>
      <c r="B50" s="29" t="s">
        <v>41</v>
      </c>
      <c r="C50" s="135" t="s">
        <v>16</v>
      </c>
      <c r="D50" s="78">
        <v>500</v>
      </c>
      <c r="E50" s="80" t="s">
        <v>34</v>
      </c>
      <c r="F50" s="70">
        <v>70120</v>
      </c>
      <c r="G50" s="70">
        <v>77750</v>
      </c>
      <c r="H50" s="70">
        <v>74615</v>
      </c>
      <c r="I50" s="66" t="e">
        <f>ROUNDDOWN(AVERAGE(F50,G50,H50,#REF!,#REF!),2)</f>
        <v>#REF!</v>
      </c>
      <c r="J50" s="68" t="s">
        <v>12</v>
      </c>
      <c r="K50" s="70" t="e">
        <f>STDEV(F50,G50,H50,#REF!,#REF!)</f>
        <v>#REF!</v>
      </c>
      <c r="L50" s="71"/>
      <c r="M50" s="70" t="e">
        <f>K50/I50*100</f>
        <v>#REF!</v>
      </c>
      <c r="N50" s="71"/>
      <c r="O50" s="72" t="e">
        <f>I50*D50</f>
        <v>#REF!</v>
      </c>
      <c r="P50" s="73"/>
      <c r="Q50" s="73"/>
      <c r="R50" s="28" t="e">
        <f>ROUNDDOWN(I50,2)</f>
        <v>#REF!</v>
      </c>
    </row>
    <row r="51" spans="1:19" ht="161.25" hidden="1" customHeight="1" x14ac:dyDescent="0.25">
      <c r="A51" s="134"/>
      <c r="B51" s="29"/>
      <c r="C51" s="136"/>
      <c r="D51" s="79"/>
      <c r="E51" s="53"/>
      <c r="F51" s="22"/>
      <c r="G51" s="22"/>
      <c r="H51" s="22"/>
      <c r="I51" s="67"/>
      <c r="J51" s="69"/>
      <c r="K51" s="22"/>
      <c r="L51" s="23"/>
      <c r="M51" s="22"/>
      <c r="N51" s="23"/>
      <c r="O51" s="26"/>
      <c r="P51" s="27"/>
      <c r="Q51" s="27"/>
      <c r="R51" s="28"/>
    </row>
    <row r="52" spans="1:19" ht="37.5" hidden="1" customHeight="1" x14ac:dyDescent="0.25">
      <c r="A52" s="61">
        <v>2021</v>
      </c>
      <c r="B52" s="137" t="s">
        <v>42</v>
      </c>
      <c r="C52" s="68" t="s">
        <v>19</v>
      </c>
      <c r="D52" s="78">
        <v>300</v>
      </c>
      <c r="E52" s="80" t="s">
        <v>30</v>
      </c>
      <c r="F52" s="70">
        <v>45400</v>
      </c>
      <c r="G52" s="70">
        <v>45000</v>
      </c>
      <c r="H52" s="70">
        <v>46800</v>
      </c>
      <c r="I52" s="66" t="e">
        <f>ROUNDDOWN(AVERAGE(F52,G52,H52,#REF!,#REF!),2)</f>
        <v>#REF!</v>
      </c>
      <c r="J52" s="68" t="s">
        <v>12</v>
      </c>
      <c r="K52" s="70" t="e">
        <f>STDEV(F52,G52,H52,#REF!,#REF!)</f>
        <v>#REF!</v>
      </c>
      <c r="L52" s="71"/>
      <c r="M52" s="70" t="e">
        <f>K52/I52*100</f>
        <v>#REF!</v>
      </c>
      <c r="N52" s="71"/>
      <c r="O52" s="92" t="e">
        <f>I52*D52</f>
        <v>#REF!</v>
      </c>
      <c r="P52" s="93"/>
      <c r="Q52" s="94"/>
      <c r="R52" s="98" t="e">
        <f>ROUNDDOWN(I52,2)</f>
        <v>#REF!</v>
      </c>
    </row>
    <row r="53" spans="1:19" ht="37.5" hidden="1" customHeight="1" x14ac:dyDescent="0.25">
      <c r="A53" s="61"/>
      <c r="B53" s="138"/>
      <c r="C53" s="69"/>
      <c r="D53" s="51"/>
      <c r="E53" s="53"/>
      <c r="F53" s="22"/>
      <c r="G53" s="22"/>
      <c r="H53" s="22"/>
      <c r="I53" s="67"/>
      <c r="J53" s="19"/>
      <c r="K53" s="22"/>
      <c r="L53" s="23"/>
      <c r="M53" s="22"/>
      <c r="N53" s="23"/>
      <c r="O53" s="95"/>
      <c r="P53" s="96"/>
      <c r="Q53" s="97"/>
      <c r="R53" s="99"/>
    </row>
    <row r="54" spans="1:19" ht="44.25" hidden="1" customHeight="1" x14ac:dyDescent="0.25">
      <c r="A54" s="61">
        <v>2021</v>
      </c>
      <c r="B54" s="139" t="s">
        <v>32</v>
      </c>
      <c r="C54" s="68" t="s">
        <v>19</v>
      </c>
      <c r="D54" s="78">
        <v>200</v>
      </c>
      <c r="E54" s="80" t="s">
        <v>29</v>
      </c>
      <c r="F54" s="70">
        <v>38500</v>
      </c>
      <c r="G54" s="70">
        <v>45000</v>
      </c>
      <c r="H54" s="70">
        <v>40288.75</v>
      </c>
      <c r="I54" s="66" t="e">
        <f>ROUNDDOWN(AVERAGE(F54,G54,H54,#REF!,#REF!),2)</f>
        <v>#REF!</v>
      </c>
      <c r="J54" s="68" t="s">
        <v>12</v>
      </c>
      <c r="K54" s="70" t="e">
        <f>STDEV(F54,G54,H54,#REF!,#REF!)</f>
        <v>#REF!</v>
      </c>
      <c r="L54" s="71"/>
      <c r="M54" s="70" t="e">
        <f>K54/I54*100</f>
        <v>#REF!</v>
      </c>
      <c r="N54" s="71"/>
      <c r="O54" s="92" t="e">
        <f>I54*D54</f>
        <v>#REF!</v>
      </c>
      <c r="P54" s="93"/>
      <c r="Q54" s="94"/>
      <c r="R54" s="98" t="e">
        <f>ROUNDDOWN(I54,2)</f>
        <v>#REF!</v>
      </c>
    </row>
    <row r="55" spans="1:19" ht="59.25" hidden="1" customHeight="1" x14ac:dyDescent="0.25">
      <c r="A55" s="144"/>
      <c r="B55" s="140"/>
      <c r="C55" s="69"/>
      <c r="D55" s="51"/>
      <c r="E55" s="53"/>
      <c r="F55" s="22"/>
      <c r="G55" s="22"/>
      <c r="H55" s="22"/>
      <c r="I55" s="67"/>
      <c r="J55" s="19"/>
      <c r="K55" s="22"/>
      <c r="L55" s="23"/>
      <c r="M55" s="22"/>
      <c r="N55" s="23"/>
      <c r="O55" s="95"/>
      <c r="P55" s="96"/>
      <c r="Q55" s="97"/>
      <c r="R55" s="99"/>
    </row>
    <row r="56" spans="1:19" ht="120" hidden="1" customHeight="1" x14ac:dyDescent="0.25">
      <c r="A56" s="143">
        <v>1</v>
      </c>
      <c r="B56" s="29" t="s">
        <v>43</v>
      </c>
      <c r="C56" s="68" t="s">
        <v>17</v>
      </c>
      <c r="D56" s="78">
        <v>100</v>
      </c>
      <c r="E56" s="80" t="s">
        <v>20</v>
      </c>
      <c r="F56" s="70">
        <v>194876.82</v>
      </c>
      <c r="G56" s="70">
        <v>190000</v>
      </c>
      <c r="H56" s="70">
        <v>145395</v>
      </c>
      <c r="I56" s="66" t="e">
        <f>ROUNDDOWN(AVERAGE(F56,G56,H56,#REF!,#REF!),2)</f>
        <v>#REF!</v>
      </c>
      <c r="J56" s="68" t="s">
        <v>12</v>
      </c>
      <c r="K56" s="70" t="e">
        <f>STDEV(F56,G56,H56,#REF!,#REF!)</f>
        <v>#REF!</v>
      </c>
      <c r="L56" s="71"/>
      <c r="M56" s="70" t="e">
        <f>K56/I56*100</f>
        <v>#REF!</v>
      </c>
      <c r="N56" s="71"/>
      <c r="O56" s="92" t="e">
        <f>I56*D56</f>
        <v>#REF!</v>
      </c>
      <c r="P56" s="93"/>
      <c r="Q56" s="94"/>
      <c r="R56" s="119" t="e">
        <f>ROUNDDOWN(I56,2)</f>
        <v>#REF!</v>
      </c>
    </row>
    <row r="57" spans="1:19" ht="115.5" hidden="1" customHeight="1" x14ac:dyDescent="0.25">
      <c r="A57" s="143"/>
      <c r="B57" s="29"/>
      <c r="C57" s="69"/>
      <c r="D57" s="51"/>
      <c r="E57" s="53"/>
      <c r="F57" s="22"/>
      <c r="G57" s="22"/>
      <c r="H57" s="22"/>
      <c r="I57" s="17"/>
      <c r="J57" s="19"/>
      <c r="K57" s="22"/>
      <c r="L57" s="23"/>
      <c r="M57" s="22"/>
      <c r="N57" s="23"/>
      <c r="O57" s="95"/>
      <c r="P57" s="96"/>
      <c r="Q57" s="97"/>
      <c r="R57" s="120"/>
    </row>
    <row r="58" spans="1:19" ht="14.45" hidden="1" customHeight="1" x14ac:dyDescent="0.25">
      <c r="A58" s="5"/>
      <c r="B58" s="34" t="s">
        <v>44</v>
      </c>
      <c r="C58" s="34"/>
      <c r="D58" s="46">
        <v>1</v>
      </c>
      <c r="E58" s="48"/>
      <c r="F58" s="36">
        <v>863740</v>
      </c>
      <c r="G58" s="36">
        <v>856540</v>
      </c>
      <c r="H58" s="36">
        <v>851810</v>
      </c>
      <c r="I58" s="32" t="e">
        <f>ROUNDDOWN(AVERAGE(F58,G58,H58,#REF!,#REF!),2)</f>
        <v>#REF!</v>
      </c>
      <c r="J58" s="34" t="s">
        <v>12</v>
      </c>
      <c r="K58" s="36" t="e">
        <f>STDEV(F58,G58,H58,#REF!,#REF!)</f>
        <v>#REF!</v>
      </c>
      <c r="L58" s="37"/>
      <c r="M58" s="36" t="e">
        <f>K58/I58*100</f>
        <v>#REF!</v>
      </c>
      <c r="N58" s="37"/>
      <c r="O58" s="40" t="e">
        <f>I58*D58</f>
        <v>#REF!</v>
      </c>
      <c r="P58" s="41"/>
      <c r="Q58" s="42"/>
      <c r="R58" s="36" t="e">
        <f>ROUNDDOWN(I58,2)</f>
        <v>#REF!</v>
      </c>
    </row>
    <row r="59" spans="1:19" ht="14.45" hidden="1" customHeight="1" x14ac:dyDescent="0.25">
      <c r="A59" s="5"/>
      <c r="B59" s="35"/>
      <c r="C59" s="35"/>
      <c r="D59" s="47"/>
      <c r="E59" s="49"/>
      <c r="F59" s="38"/>
      <c r="G59" s="38"/>
      <c r="H59" s="38"/>
      <c r="I59" s="33"/>
      <c r="J59" s="35"/>
      <c r="K59" s="38"/>
      <c r="L59" s="39"/>
      <c r="M59" s="38"/>
      <c r="N59" s="39"/>
      <c r="O59" s="43"/>
      <c r="P59" s="44"/>
      <c r="Q59" s="45"/>
      <c r="R59" s="38"/>
    </row>
    <row r="60" spans="1:19" x14ac:dyDescent="0.25">
      <c r="A60" s="145">
        <v>1</v>
      </c>
      <c r="B60" s="29" t="s">
        <v>46</v>
      </c>
      <c r="C60" s="30" t="s">
        <v>45</v>
      </c>
      <c r="D60" s="50">
        <v>1</v>
      </c>
      <c r="E60" s="52"/>
      <c r="F60" s="20">
        <v>790580.1</v>
      </c>
      <c r="G60" s="20">
        <v>774609.15</v>
      </c>
      <c r="H60" s="141">
        <v>971172.88</v>
      </c>
      <c r="I60" s="16">
        <f>ROUNDDOWN(AVERAGE(F60,G60,H60),2)</f>
        <v>845454.04</v>
      </c>
      <c r="J60" s="18" t="s">
        <v>12</v>
      </c>
      <c r="K60" s="20">
        <f>STDEV(F60,G60,H60)</f>
        <v>109168.16033345334</v>
      </c>
      <c r="L60" s="21"/>
      <c r="M60" s="20">
        <f>K60/I60*100</f>
        <v>12.912370769847328</v>
      </c>
      <c r="N60" s="21"/>
      <c r="O60" s="24">
        <f>I60*D60</f>
        <v>845454.04</v>
      </c>
      <c r="P60" s="25"/>
      <c r="Q60" s="25"/>
      <c r="R60" s="28">
        <f>ROUNDDOWN(I60,2)</f>
        <v>845454.04</v>
      </c>
      <c r="S60" s="13"/>
    </row>
    <row r="61" spans="1:19" ht="45" customHeight="1" x14ac:dyDescent="0.25">
      <c r="A61" s="146"/>
      <c r="B61" s="29"/>
      <c r="C61" s="31"/>
      <c r="D61" s="51"/>
      <c r="E61" s="53"/>
      <c r="F61" s="22"/>
      <c r="G61" s="22"/>
      <c r="H61" s="142"/>
      <c r="I61" s="17"/>
      <c r="J61" s="19"/>
      <c r="K61" s="22"/>
      <c r="L61" s="23"/>
      <c r="M61" s="22"/>
      <c r="N61" s="23"/>
      <c r="O61" s="26"/>
      <c r="P61" s="27"/>
      <c r="Q61" s="27"/>
      <c r="R61" s="28"/>
      <c r="S61" s="14"/>
    </row>
    <row r="62" spans="1:19" x14ac:dyDescent="0.25">
      <c r="A62" s="5"/>
      <c r="B62" s="6"/>
      <c r="C62" s="15"/>
    </row>
    <row r="63" spans="1:19" x14ac:dyDescent="0.25">
      <c r="A63" s="5"/>
      <c r="B63" s="6"/>
    </row>
    <row r="64" spans="1:19" x14ac:dyDescent="0.25">
      <c r="A64" s="5"/>
      <c r="B64" s="6"/>
    </row>
    <row r="65" spans="1:2" x14ac:dyDescent="0.25">
      <c r="A65" s="5"/>
      <c r="B65" s="6"/>
    </row>
  </sheetData>
  <mergeCells count="382">
    <mergeCell ref="G60:G61"/>
    <mergeCell ref="H60:H61"/>
    <mergeCell ref="A56:A57"/>
    <mergeCell ref="A54:A55"/>
    <mergeCell ref="E54:E55"/>
    <mergeCell ref="F54:F55"/>
    <mergeCell ref="G54:G55"/>
    <mergeCell ref="H54:H55"/>
    <mergeCell ref="A60:A61"/>
    <mergeCell ref="I56:I57"/>
    <mergeCell ref="J56:J57"/>
    <mergeCell ref="K56:L57"/>
    <mergeCell ref="M56:N57"/>
    <mergeCell ref="O56:Q57"/>
    <mergeCell ref="R56:R57"/>
    <mergeCell ref="B54:B55"/>
    <mergeCell ref="C54:C55"/>
    <mergeCell ref="D54:D55"/>
    <mergeCell ref="B56:B57"/>
    <mergeCell ref="C56:C57"/>
    <mergeCell ref="D56:D57"/>
    <mergeCell ref="E56:E57"/>
    <mergeCell ref="F56:F57"/>
    <mergeCell ref="G56:G57"/>
    <mergeCell ref="H56:H57"/>
    <mergeCell ref="J52:J53"/>
    <mergeCell ref="H52:H53"/>
    <mergeCell ref="K52:L53"/>
    <mergeCell ref="M52:N53"/>
    <mergeCell ref="O52:Q53"/>
    <mergeCell ref="R52:R53"/>
    <mergeCell ref="I54:I55"/>
    <mergeCell ref="J54:J55"/>
    <mergeCell ref="K54:L55"/>
    <mergeCell ref="M54:N55"/>
    <mergeCell ref="O54:Q55"/>
    <mergeCell ref="R54:R55"/>
    <mergeCell ref="B52:B53"/>
    <mergeCell ref="C52:C53"/>
    <mergeCell ref="D52:D53"/>
    <mergeCell ref="E52:E53"/>
    <mergeCell ref="F52:F53"/>
    <mergeCell ref="G52:G53"/>
    <mergeCell ref="A52:A53"/>
    <mergeCell ref="I52:I53"/>
    <mergeCell ref="A48:A49"/>
    <mergeCell ref="B48:B49"/>
    <mergeCell ref="G48:G49"/>
    <mergeCell ref="H48:H49"/>
    <mergeCell ref="I48:I49"/>
    <mergeCell ref="J48:J49"/>
    <mergeCell ref="K48:L49"/>
    <mergeCell ref="B50:B51"/>
    <mergeCell ref="A50:A51"/>
    <mergeCell ref="M48:N49"/>
    <mergeCell ref="O48:Q49"/>
    <mergeCell ref="R48:R49"/>
    <mergeCell ref="C50:C51"/>
    <mergeCell ref="D50:D51"/>
    <mergeCell ref="E50:E51"/>
    <mergeCell ref="F50:F51"/>
    <mergeCell ref="G50:G51"/>
    <mergeCell ref="H50:H51"/>
    <mergeCell ref="I50:I51"/>
    <mergeCell ref="J50:J51"/>
    <mergeCell ref="K50:L51"/>
    <mergeCell ref="M50:N51"/>
    <mergeCell ref="O50:Q51"/>
    <mergeCell ref="R50:R51"/>
    <mergeCell ref="C48:C49"/>
    <mergeCell ref="D48:D49"/>
    <mergeCell ref="E48:E49"/>
    <mergeCell ref="F48:F49"/>
    <mergeCell ref="S26:S31"/>
    <mergeCell ref="A12:A13"/>
    <mergeCell ref="R20:R21"/>
    <mergeCell ref="S20:S25"/>
    <mergeCell ref="A26:A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L29"/>
    <mergeCell ref="M28:N29"/>
    <mergeCell ref="O28:Q29"/>
    <mergeCell ref="R28:R29"/>
    <mergeCell ref="B26:B27"/>
    <mergeCell ref="C26:C27"/>
    <mergeCell ref="A22:A23"/>
    <mergeCell ref="B22:B23"/>
    <mergeCell ref="C22:C23"/>
    <mergeCell ref="A1:R1"/>
    <mergeCell ref="A2:R2"/>
    <mergeCell ref="A3:A9"/>
    <mergeCell ref="B3:B9"/>
    <mergeCell ref="D3:D9"/>
    <mergeCell ref="E3:E9"/>
    <mergeCell ref="A20:A21"/>
    <mergeCell ref="M10:N11"/>
    <mergeCell ref="O10:Q11"/>
    <mergeCell ref="A16:A17"/>
    <mergeCell ref="H10:H11"/>
    <mergeCell ref="I10:I11"/>
    <mergeCell ref="J10:J11"/>
    <mergeCell ref="K10:L11"/>
    <mergeCell ref="E10:E11"/>
    <mergeCell ref="F10:F11"/>
    <mergeCell ref="G10:G11"/>
    <mergeCell ref="J12:J13"/>
    <mergeCell ref="K12:L13"/>
    <mergeCell ref="M12:N13"/>
    <mergeCell ref="A18:A19"/>
    <mergeCell ref="C20:C21"/>
    <mergeCell ref="D20:D21"/>
    <mergeCell ref="E20:E21"/>
    <mergeCell ref="D22:D23"/>
    <mergeCell ref="E22:E23"/>
    <mergeCell ref="F22:F23"/>
    <mergeCell ref="G22:G23"/>
    <mergeCell ref="H22:H23"/>
    <mergeCell ref="O22:Q23"/>
    <mergeCell ref="R22:R23"/>
    <mergeCell ref="B20:B21"/>
    <mergeCell ref="R16:R17"/>
    <mergeCell ref="F16:F17"/>
    <mergeCell ref="G16:G17"/>
    <mergeCell ref="H16:H17"/>
    <mergeCell ref="I16:I17"/>
    <mergeCell ref="B16:B17"/>
    <mergeCell ref="C16:C17"/>
    <mergeCell ref="D16:D17"/>
    <mergeCell ref="E16:E17"/>
    <mergeCell ref="J16:J17"/>
    <mergeCell ref="K16:L17"/>
    <mergeCell ref="M16:N17"/>
    <mergeCell ref="O16:Q17"/>
    <mergeCell ref="R18:R19"/>
    <mergeCell ref="G18:G19"/>
    <mergeCell ref="H18:H19"/>
    <mergeCell ref="J18:J19"/>
    <mergeCell ref="B18:B19"/>
    <mergeCell ref="C18:C19"/>
    <mergeCell ref="I20:I21"/>
    <mergeCell ref="F20:F21"/>
    <mergeCell ref="G20:G21"/>
    <mergeCell ref="O18:Q19"/>
    <mergeCell ref="O20:Q21"/>
    <mergeCell ref="E18:E19"/>
    <mergeCell ref="F18:F19"/>
    <mergeCell ref="G38:G39"/>
    <mergeCell ref="K18:L19"/>
    <mergeCell ref="M18:N19"/>
    <mergeCell ref="G26:G27"/>
    <mergeCell ref="H26:H27"/>
    <mergeCell ref="I26:I27"/>
    <mergeCell ref="J26:J27"/>
    <mergeCell ref="K26:L27"/>
    <mergeCell ref="K24:L25"/>
    <mergeCell ref="M24:N25"/>
    <mergeCell ref="I38:I39"/>
    <mergeCell ref="I36:I37"/>
    <mergeCell ref="I22:I23"/>
    <mergeCell ref="J22:J23"/>
    <mergeCell ref="K22:L23"/>
    <mergeCell ref="M22:N23"/>
    <mergeCell ref="H20:H21"/>
    <mergeCell ref="K30:L31"/>
    <mergeCell ref="J20:J21"/>
    <mergeCell ref="K20:L21"/>
    <mergeCell ref="M20:N21"/>
    <mergeCell ref="I30:I31"/>
    <mergeCell ref="J30:J31"/>
    <mergeCell ref="I18:I19"/>
    <mergeCell ref="K3:L4"/>
    <mergeCell ref="O3:Q4"/>
    <mergeCell ref="O5:Q9"/>
    <mergeCell ref="C3:C9"/>
    <mergeCell ref="R10:R11"/>
    <mergeCell ref="D10:D11"/>
    <mergeCell ref="M8:M9"/>
    <mergeCell ref="N8:N9"/>
    <mergeCell ref="M3:N5"/>
    <mergeCell ref="R3:R9"/>
    <mergeCell ref="F4:H9"/>
    <mergeCell ref="I3:I9"/>
    <mergeCell ref="J3:J9"/>
    <mergeCell ref="O24:Q25"/>
    <mergeCell ref="R24:R25"/>
    <mergeCell ref="A30:A31"/>
    <mergeCell ref="B30:B31"/>
    <mergeCell ref="C30:C31"/>
    <mergeCell ref="D30:D31"/>
    <mergeCell ref="E30:E31"/>
    <mergeCell ref="F30:F31"/>
    <mergeCell ref="G24:G25"/>
    <mergeCell ref="H24:H25"/>
    <mergeCell ref="I24:I25"/>
    <mergeCell ref="J24:J25"/>
    <mergeCell ref="A24:A25"/>
    <mergeCell ref="B24:B25"/>
    <mergeCell ref="C24:C25"/>
    <mergeCell ref="D24:D25"/>
    <mergeCell ref="E24:E25"/>
    <mergeCell ref="F24:F25"/>
    <mergeCell ref="M26:N27"/>
    <mergeCell ref="O26:Q27"/>
    <mergeCell ref="M30:N31"/>
    <mergeCell ref="O30:Q31"/>
    <mergeCell ref="R30:R31"/>
    <mergeCell ref="R26:R27"/>
    <mergeCell ref="G36:G37"/>
    <mergeCell ref="H36:H37"/>
    <mergeCell ref="B34:B35"/>
    <mergeCell ref="C34:C35"/>
    <mergeCell ref="D34:D35"/>
    <mergeCell ref="G30:G31"/>
    <mergeCell ref="H30:H31"/>
    <mergeCell ref="O34:Q35"/>
    <mergeCell ref="R34:R35"/>
    <mergeCell ref="M34:N35"/>
    <mergeCell ref="H34:H35"/>
    <mergeCell ref="B32:B33"/>
    <mergeCell ref="C32:C33"/>
    <mergeCell ref="D32:D33"/>
    <mergeCell ref="E32:E33"/>
    <mergeCell ref="F32:F33"/>
    <mergeCell ref="G32:G33"/>
    <mergeCell ref="H32:H33"/>
    <mergeCell ref="I32:I33"/>
    <mergeCell ref="J34:J35"/>
    <mergeCell ref="K34:L35"/>
    <mergeCell ref="J32:J33"/>
    <mergeCell ref="K32:L33"/>
    <mergeCell ref="G34:G35"/>
    <mergeCell ref="D26:D27"/>
    <mergeCell ref="E26:E27"/>
    <mergeCell ref="F26:F27"/>
    <mergeCell ref="O40:Q41"/>
    <mergeCell ref="R40:R41"/>
    <mergeCell ref="A40:A41"/>
    <mergeCell ref="A38:A39"/>
    <mergeCell ref="A36:A37"/>
    <mergeCell ref="A34:A35"/>
    <mergeCell ref="B40:B41"/>
    <mergeCell ref="C40:C41"/>
    <mergeCell ref="D40:D41"/>
    <mergeCell ref="I40:I41"/>
    <mergeCell ref="I34:I35"/>
    <mergeCell ref="B38:B39"/>
    <mergeCell ref="C38:C39"/>
    <mergeCell ref="D38:D39"/>
    <mergeCell ref="B36:B37"/>
    <mergeCell ref="C36:C37"/>
    <mergeCell ref="D36:D37"/>
    <mergeCell ref="E34:E35"/>
    <mergeCell ref="F34:F35"/>
    <mergeCell ref="E36:E37"/>
    <mergeCell ref="F36:F37"/>
    <mergeCell ref="S34:S41"/>
    <mergeCell ref="S3:S9"/>
    <mergeCell ref="B10:B15"/>
    <mergeCell ref="C12:C13"/>
    <mergeCell ref="D12:D13"/>
    <mergeCell ref="E12:E13"/>
    <mergeCell ref="J38:J39"/>
    <mergeCell ref="K38:L39"/>
    <mergeCell ref="M38:N39"/>
    <mergeCell ref="O38:Q39"/>
    <mergeCell ref="R38:R39"/>
    <mergeCell ref="E40:E41"/>
    <mergeCell ref="F40:F41"/>
    <mergeCell ref="G40:G41"/>
    <mergeCell ref="H40:H41"/>
    <mergeCell ref="E38:E39"/>
    <mergeCell ref="F38:F39"/>
    <mergeCell ref="H38:H39"/>
    <mergeCell ref="S10:S15"/>
    <mergeCell ref="M32:N33"/>
    <mergeCell ref="O32:Q33"/>
    <mergeCell ref="R32:R33"/>
    <mergeCell ref="I12:I13"/>
    <mergeCell ref="D18:D19"/>
    <mergeCell ref="A10:A11"/>
    <mergeCell ref="A14:A15"/>
    <mergeCell ref="I14:I15"/>
    <mergeCell ref="J14:J15"/>
    <mergeCell ref="K14:L15"/>
    <mergeCell ref="M14:N15"/>
    <mergeCell ref="O14:Q15"/>
    <mergeCell ref="R14:R15"/>
    <mergeCell ref="O12:Q13"/>
    <mergeCell ref="R12:R13"/>
    <mergeCell ref="C14:C15"/>
    <mergeCell ref="D14:D15"/>
    <mergeCell ref="E14:E15"/>
    <mergeCell ref="F14:F15"/>
    <mergeCell ref="G14:G15"/>
    <mergeCell ref="H14:H15"/>
    <mergeCell ref="F12:F13"/>
    <mergeCell ref="G12:G13"/>
    <mergeCell ref="H12:H13"/>
    <mergeCell ref="C10:C11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K42:L43"/>
    <mergeCell ref="M42:N43"/>
    <mergeCell ref="O42:Q43"/>
    <mergeCell ref="R42:R43"/>
    <mergeCell ref="J36:J37"/>
    <mergeCell ref="K36:L37"/>
    <mergeCell ref="M36:N37"/>
    <mergeCell ref="O36:Q37"/>
    <mergeCell ref="R36:R37"/>
    <mergeCell ref="M40:N41"/>
    <mergeCell ref="J40:J41"/>
    <mergeCell ref="K40:L41"/>
    <mergeCell ref="I44:I45"/>
    <mergeCell ref="J44:J45"/>
    <mergeCell ref="K44:L45"/>
    <mergeCell ref="M44:N45"/>
    <mergeCell ref="O44:Q45"/>
    <mergeCell ref="R44:R45"/>
    <mergeCell ref="A44:A45"/>
    <mergeCell ref="B44:B45"/>
    <mergeCell ref="C44:C45"/>
    <mergeCell ref="D44:D45"/>
    <mergeCell ref="E44:E45"/>
    <mergeCell ref="F44:F45"/>
    <mergeCell ref="G44:G45"/>
    <mergeCell ref="H44:H45"/>
    <mergeCell ref="I46:I47"/>
    <mergeCell ref="J46:J47"/>
    <mergeCell ref="K46:L47"/>
    <mergeCell ref="M46:N47"/>
    <mergeCell ref="O46:Q47"/>
    <mergeCell ref="R46:R47"/>
    <mergeCell ref="A46:A47"/>
    <mergeCell ref="B46:B47"/>
    <mergeCell ref="C46:C47"/>
    <mergeCell ref="D46:D47"/>
    <mergeCell ref="E46:E47"/>
    <mergeCell ref="F46:F47"/>
    <mergeCell ref="G46:G47"/>
    <mergeCell ref="H46:H47"/>
    <mergeCell ref="I60:I61"/>
    <mergeCell ref="J60:J61"/>
    <mergeCell ref="K60:L61"/>
    <mergeCell ref="M60:N61"/>
    <mergeCell ref="O60:Q61"/>
    <mergeCell ref="R60:R61"/>
    <mergeCell ref="B60:B61"/>
    <mergeCell ref="C60:C61"/>
    <mergeCell ref="I58:I59"/>
    <mergeCell ref="J58:J59"/>
    <mergeCell ref="K58:L59"/>
    <mergeCell ref="M58:N59"/>
    <mergeCell ref="O58:Q59"/>
    <mergeCell ref="R58:R59"/>
    <mergeCell ref="B58:B59"/>
    <mergeCell ref="C58:C59"/>
    <mergeCell ref="D58:D59"/>
    <mergeCell ref="E58:E59"/>
    <mergeCell ref="F58:F59"/>
    <mergeCell ref="G58:G59"/>
    <mergeCell ref="H58:H59"/>
    <mergeCell ref="D60:D61"/>
    <mergeCell ref="E60:E61"/>
    <mergeCell ref="F60:F61"/>
  </mergeCells>
  <pageMargins left="0.7" right="0.7" top="0.75" bottom="0.75" header="0.3" footer="0.3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Бесогонова Надежда Васильевна</dc:creator>
  <cp:lastModifiedBy>Брагина Екатерина Владимировна</cp:lastModifiedBy>
  <cp:lastPrinted>2026-04-10T08:05:15Z</cp:lastPrinted>
  <dcterms:created xsi:type="dcterms:W3CDTF">2018-02-08T05:52:38Z</dcterms:created>
  <dcterms:modified xsi:type="dcterms:W3CDTF">2026-05-11T02:20:33Z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15.2.10.0</vt:lpwstr>
  </property>
</Properties>
</file>