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800" windowHeight="1249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H13" i="1"/>
  <c r="K13" s="1"/>
  <c r="H7"/>
  <c r="K7" s="1"/>
  <c r="H6"/>
  <c r="K6" s="1"/>
  <c r="H21"/>
  <c r="L21" s="1"/>
  <c r="M21" s="1"/>
  <c r="N21" s="1"/>
  <c r="H20"/>
  <c r="L20" s="1"/>
  <c r="M20" s="1"/>
  <c r="N20" s="1"/>
  <c r="H19"/>
  <c r="K19" s="1"/>
  <c r="H18"/>
  <c r="L18" s="1"/>
  <c r="M18" s="1"/>
  <c r="N18" s="1"/>
  <c r="H17"/>
  <c r="I17" s="1"/>
  <c r="J17" s="1"/>
  <c r="H16"/>
  <c r="L16" s="1"/>
  <c r="M16" s="1"/>
  <c r="N16" s="1"/>
  <c r="H15"/>
  <c r="L15" s="1"/>
  <c r="M15" s="1"/>
  <c r="N15" s="1"/>
  <c r="H14"/>
  <c r="K14" s="1"/>
  <c r="H12"/>
  <c r="K12" s="1"/>
  <c r="H11"/>
  <c r="L11" s="1"/>
  <c r="M11" s="1"/>
  <c r="N11" s="1"/>
  <c r="H10"/>
  <c r="L10" s="1"/>
  <c r="M10" s="1"/>
  <c r="N10" s="1"/>
  <c r="H9"/>
  <c r="L9" s="1"/>
  <c r="M9" s="1"/>
  <c r="N9" s="1"/>
  <c r="H8"/>
  <c r="I8" s="1"/>
  <c r="I7" l="1"/>
  <c r="J7" s="1"/>
  <c r="I6"/>
  <c r="J6" s="1"/>
  <c r="L13"/>
  <c r="M13" s="1"/>
  <c r="N13" s="1"/>
  <c r="I13"/>
  <c r="J13" s="1"/>
  <c r="L7"/>
  <c r="M7" s="1"/>
  <c r="N7" s="1"/>
  <c r="L6"/>
  <c r="M6" s="1"/>
  <c r="N6" s="1"/>
  <c r="I14"/>
  <c r="J14" s="1"/>
  <c r="I11"/>
  <c r="J11" s="1"/>
  <c r="K21"/>
  <c r="K20"/>
  <c r="I20"/>
  <c r="J20" s="1"/>
  <c r="K18"/>
  <c r="I18"/>
  <c r="J18" s="1"/>
  <c r="K11"/>
  <c r="K9"/>
  <c r="K15"/>
  <c r="I21"/>
  <c r="J21" s="1"/>
  <c r="I9"/>
  <c r="J9" s="1"/>
  <c r="I15"/>
  <c r="J15" s="1"/>
  <c r="K10"/>
  <c r="K16"/>
  <c r="I19"/>
  <c r="J19" s="1"/>
  <c r="L19"/>
  <c r="M19" s="1"/>
  <c r="N19" s="1"/>
  <c r="K17"/>
  <c r="I16"/>
  <c r="J16" s="1"/>
  <c r="L17"/>
  <c r="M17" s="1"/>
  <c r="N17" s="1"/>
  <c r="L12"/>
  <c r="M12" s="1"/>
  <c r="N12" s="1"/>
  <c r="I12"/>
  <c r="J12" s="1"/>
  <c r="L14"/>
  <c r="M14" s="1"/>
  <c r="N14" s="1"/>
  <c r="I10"/>
  <c r="J10" s="1"/>
  <c r="J8"/>
  <c r="L8"/>
  <c r="M8" s="1"/>
  <c r="N8" s="1"/>
  <c r="K8"/>
  <c r="H5"/>
  <c r="I5" s="1"/>
  <c r="K5" l="1"/>
  <c r="L5"/>
  <c r="M5" s="1"/>
  <c r="N5" s="1"/>
  <c r="N22" s="1"/>
  <c r="J5"/>
</calcChain>
</file>

<file path=xl/sharedStrings.xml><?xml version="1.0" encoding="utf-8"?>
<sst xmlns="http://schemas.openxmlformats.org/spreadsheetml/2006/main" count="57" uniqueCount="41">
  <si>
    <t>№</t>
  </si>
  <si>
    <t>Наименование предмета контракта</t>
  </si>
  <si>
    <t>Ед. изм</t>
  </si>
  <si>
    <t xml:space="preserve">Количество </t>
  </si>
  <si>
    <t>Источник информации о цене (руб./ед.изм.)</t>
  </si>
  <si>
    <t>Однородность совокупности значений выявленных цен, используемых в расчете НМЦК**</t>
  </si>
  <si>
    <t>НМЦК, определенная методом сопоставимых рыночных цен (анализа рынка)*</t>
  </si>
  <si>
    <t>Коммерческое предложение № 1</t>
  </si>
  <si>
    <t>Коммерческое предложение  № 2</t>
  </si>
  <si>
    <t xml:space="preserve">Средняя арифметическая цена за единицу     &lt;ц&gt; </t>
  </si>
  <si>
    <t>Среднее квадратичное отклонение</t>
  </si>
  <si>
    <r>
      <rPr>
        <b/>
        <sz val="10"/>
        <color indexed="8"/>
        <rFont val="Times New Roman"/>
        <family val="1"/>
        <charset val="204"/>
      </rP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</t>
    </r>
  </si>
  <si>
    <r>
      <rPr>
        <b/>
        <sz val="10"/>
        <color indexed="8"/>
        <rFont val="Times New Roman"/>
        <family val="1"/>
        <charset val="204"/>
      </rPr>
      <t>Расчет НМЦК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</si>
  <si>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</si>
  <si>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</si>
  <si>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(руб.)**</t>
  </si>
  <si>
    <t>Данные по наименованию поставщиков (подрядчиков, исполнителей) не публикуются в соответствии с разделом II п.2.1. Методических рекомендаций, утв. Приказом Минэкономразвития РФ № 567 от 02.10.2013г.</t>
  </si>
  <si>
    <t>кг</t>
  </si>
  <si>
    <t xml:space="preserve">Приложение № 3                                    к извещению о проведении запроса котировок цен
</t>
  </si>
  <si>
    <t xml:space="preserve">исполнитель Миллер Н.В.                  </t>
  </si>
  <si>
    <t>* При определении Н(М)ЦК, ЦКЕП контракта Заказчиком применяется Приказ Минэкономразвития России от 02.10.2013 №567 "Об утверждении Методических рекомендаций по применению методов орпределения начальной (максимальной) цены контракта, цены контракта, заключаемого с единственным поставщиком (подрядчиком, исполнителем)" Данный Приказ не учитывает,что применение утвержданных формул определения Н(М)ЦК , может привести к формированию цены контракта и цены за единицу тоавра (работ, услуг) с дробными значениями  (количество знаков после запятой превышает 2). Большинство бухгалтерских программ , а также программное обеспечение реестра контрактов не позволяет проводить операции с такими значениями. Поэтому в случае необходимости Заказчиком применяется округление (вниз)таких показателей.</t>
  </si>
  <si>
    <r>
      <t xml:space="preserve">Обоснования начальной (максимальной) цены на </t>
    </r>
    <r>
      <rPr>
        <b/>
        <i/>
        <u/>
        <sz val="12"/>
        <color indexed="8"/>
        <rFont val="Times New Roman"/>
        <family val="1"/>
        <charset val="204"/>
      </rPr>
      <t>поставку овощей и фруктов</t>
    </r>
    <r>
      <rPr>
        <b/>
        <sz val="12"/>
        <color indexed="8"/>
        <rFont val="Times New Roman"/>
        <family val="1"/>
        <charset val="204"/>
      </rPr>
      <t xml:space="preserve">  для установления начальной (максимальной) цены договора источником информации о ценах товаров, являющихся предметом заказа, явились, коммерческие предложения потенциальных поставщиков. Обоснование начальной (максимальной) цены контракта осуществлено с применением метода сопоставимых рыночных цен (анализа рынка):
</t>
    </r>
  </si>
  <si>
    <t xml:space="preserve">Апельсины </t>
  </si>
  <si>
    <t xml:space="preserve">Изюм </t>
  </si>
  <si>
    <t>Капуста свежая</t>
  </si>
  <si>
    <t xml:space="preserve">Картофель </t>
  </si>
  <si>
    <t xml:space="preserve">Лимон </t>
  </si>
  <si>
    <t>Лук репчатый</t>
  </si>
  <si>
    <t xml:space="preserve">Морковь </t>
  </si>
  <si>
    <t>Огурцы свежие</t>
  </si>
  <si>
    <t>Помидоры свежие</t>
  </si>
  <si>
    <t xml:space="preserve">Свекла </t>
  </si>
  <si>
    <t>Сухофрукты (компотная смесь)</t>
  </si>
  <si>
    <t xml:space="preserve">Чеснок </t>
  </si>
  <si>
    <t>Шиповник</t>
  </si>
  <si>
    <t xml:space="preserve">Яблоки </t>
  </si>
  <si>
    <t>Коммерческое предложение  № 3</t>
  </si>
  <si>
    <t>Бананы</t>
  </si>
  <si>
    <t xml:space="preserve">Груши </t>
  </si>
  <si>
    <t>Лук зеленый свежий</t>
  </si>
  <si>
    <t>В результате проведенного расчета Н(М)ЦД составила, руб.: 864 672,20 (восемьсот шестьдесят четыре тысячи шестьсот семьдесят два) рубля 20 копеек</t>
  </si>
</sst>
</file>

<file path=xl/styles.xml><?xml version="1.0" encoding="utf-8"?>
<styleSheet xmlns="http://schemas.openxmlformats.org/spreadsheetml/2006/main">
  <numFmts count="1">
    <numFmt numFmtId="164" formatCode="#\ ##0.00"/>
  </numFmts>
  <fonts count="16">
    <font>
      <sz val="11"/>
      <color theme="1"/>
      <name val="Calibri"/>
      <charset val="13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7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i/>
      <u/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Fill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4" fillId="0" borderId="3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left" wrapText="1"/>
    </xf>
    <xf numFmtId="2" fontId="11" fillId="0" borderId="5" xfId="0" applyNumberFormat="1" applyFont="1" applyFill="1" applyBorder="1" applyAlignment="1">
      <alignment horizontal="center" vertical="top" wrapText="1"/>
    </xf>
    <xf numFmtId="2" fontId="11" fillId="0" borderId="3" xfId="0" applyNumberFormat="1" applyFont="1" applyFill="1" applyBorder="1" applyAlignment="1">
      <alignment horizontal="center" vertical="top" wrapText="1"/>
    </xf>
    <xf numFmtId="0" fontId="2" fillId="2" borderId="0" xfId="0" applyFont="1" applyFill="1"/>
    <xf numFmtId="0" fontId="5" fillId="2" borderId="0" xfId="0" applyFont="1" applyFill="1"/>
    <xf numFmtId="0" fontId="9" fillId="0" borderId="3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0" fillId="0" borderId="0" xfId="0" applyFill="1"/>
    <xf numFmtId="0" fontId="2" fillId="0" borderId="5" xfId="0" applyFont="1" applyFill="1" applyBorder="1" applyAlignment="1">
      <alignment horizontal="center" vertical="top" wrapText="1"/>
    </xf>
    <xf numFmtId="164" fontId="12" fillId="0" borderId="3" xfId="0" applyNumberFormat="1" applyFont="1" applyFill="1" applyBorder="1" applyAlignment="1">
      <alignment horizontal="center" vertical="top" wrapText="1"/>
    </xf>
    <xf numFmtId="164" fontId="11" fillId="0" borderId="3" xfId="0" applyNumberFormat="1" applyFont="1" applyFill="1" applyBorder="1" applyAlignment="1">
      <alignment horizontal="center" vertical="top"/>
    </xf>
    <xf numFmtId="2" fontId="12" fillId="0" borderId="3" xfId="0" applyNumberFormat="1" applyFont="1" applyFill="1" applyBorder="1" applyAlignment="1">
      <alignment horizontal="center" vertical="top" wrapText="1"/>
    </xf>
    <xf numFmtId="4" fontId="12" fillId="0" borderId="3" xfId="0" applyNumberFormat="1" applyFont="1" applyFill="1" applyBorder="1" applyAlignment="1">
      <alignment horizontal="center" vertical="top" wrapText="1"/>
    </xf>
    <xf numFmtId="0" fontId="13" fillId="0" borderId="0" xfId="0" applyFont="1" applyFill="1"/>
    <xf numFmtId="0" fontId="2" fillId="0" borderId="3" xfId="0" applyFont="1" applyFill="1" applyBorder="1" applyAlignment="1">
      <alignment horizontal="center" vertical="top"/>
    </xf>
    <xf numFmtId="0" fontId="11" fillId="0" borderId="3" xfId="0" applyFont="1" applyFill="1" applyBorder="1"/>
    <xf numFmtId="0" fontId="5" fillId="0" borderId="3" xfId="0" applyFont="1" applyFill="1" applyBorder="1" applyAlignment="1">
      <alignment wrapText="1"/>
    </xf>
    <xf numFmtId="4" fontId="8" fillId="0" borderId="3" xfId="0" applyNumberFormat="1" applyFont="1" applyFill="1" applyBorder="1" applyAlignment="1">
      <alignment horizontal="center"/>
    </xf>
    <xf numFmtId="0" fontId="11" fillId="0" borderId="0" xfId="0" applyFont="1" applyFill="1"/>
    <xf numFmtId="0" fontId="5" fillId="0" borderId="0" xfId="0" applyFont="1" applyFill="1" applyBorder="1" applyAlignment="1">
      <alignment wrapText="1"/>
    </xf>
    <xf numFmtId="4" fontId="14" fillId="0" borderId="0" xfId="0" applyNumberFormat="1" applyFont="1" applyFill="1" applyAlignment="1">
      <alignment horizontal="center"/>
    </xf>
    <xf numFmtId="164" fontId="14" fillId="0" borderId="0" xfId="0" applyNumberFormat="1" applyFont="1" applyFill="1"/>
    <xf numFmtId="0" fontId="2" fillId="0" borderId="0" xfId="0" applyFont="1" applyFill="1"/>
    <xf numFmtId="0" fontId="2" fillId="0" borderId="0" xfId="0" applyFont="1" applyFill="1" applyAlignment="1">
      <alignment wrapText="1"/>
    </xf>
    <xf numFmtId="0" fontId="2" fillId="0" borderId="0" xfId="0" applyFont="1" applyFill="1" applyAlignment="1"/>
    <xf numFmtId="0" fontId="2" fillId="2" borderId="3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0" xfId="0" applyFont="1" applyFill="1" applyAlignment="1">
      <alignment horizontal="center"/>
    </xf>
    <xf numFmtId="0" fontId="12" fillId="0" borderId="3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2" fillId="0" borderId="6" xfId="0" applyFont="1" applyBorder="1" applyAlignment="1"/>
    <xf numFmtId="0" fontId="2" fillId="0" borderId="5" xfId="0" applyFont="1" applyBorder="1" applyAlignment="1"/>
    <xf numFmtId="0" fontId="8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vertical="center" wrapText="1"/>
    </xf>
    <xf numFmtId="0" fontId="13" fillId="0" borderId="0" xfId="0" applyFont="1" applyFill="1" applyAlignment="1"/>
    <xf numFmtId="0" fontId="8" fillId="2" borderId="0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2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6" fillId="0" borderId="0" xfId="0" applyFont="1" applyFill="1" applyAlignment="1">
      <alignment wrapText="1"/>
    </xf>
    <xf numFmtId="0" fontId="7" fillId="0" borderId="0" xfId="0" applyFont="1" applyFill="1" applyAlignment="1"/>
    <xf numFmtId="0" fontId="2" fillId="0" borderId="0" xfId="0" applyFont="1" applyFill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3</xdr:row>
      <xdr:rowOff>952500</xdr:rowOff>
    </xdr:from>
    <xdr:to>
      <xdr:col>8</xdr:col>
      <xdr:colOff>0</xdr:colOff>
      <xdr:row>3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6848475" y="3086100"/>
          <a:ext cx="10191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3</xdr:row>
      <xdr:rowOff>1238250</xdr:rowOff>
    </xdr:from>
    <xdr:to>
      <xdr:col>8</xdr:col>
      <xdr:colOff>457200</xdr:colOff>
      <xdr:row>3</xdr:row>
      <xdr:rowOff>1466850</xdr:rowOff>
    </xdr:to>
    <xdr:pic>
      <xdr:nvPicPr>
        <xdr:cNvPr id="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8172450" y="3371850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19050</xdr:colOff>
      <xdr:row>3</xdr:row>
      <xdr:rowOff>952500</xdr:rowOff>
    </xdr:from>
    <xdr:to>
      <xdr:col>8</xdr:col>
      <xdr:colOff>0</xdr:colOff>
      <xdr:row>3</xdr:row>
      <xdr:rowOff>1304925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6848475" y="3086100"/>
          <a:ext cx="10191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3</xdr:row>
      <xdr:rowOff>1238250</xdr:rowOff>
    </xdr:from>
    <xdr:to>
      <xdr:col>8</xdr:col>
      <xdr:colOff>457200</xdr:colOff>
      <xdr:row>3</xdr:row>
      <xdr:rowOff>1466850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8172450" y="3371850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8915400" y="3086100"/>
          <a:ext cx="933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3</xdr:row>
      <xdr:rowOff>923925</xdr:rowOff>
    </xdr:from>
    <xdr:to>
      <xdr:col>8</xdr:col>
      <xdr:colOff>1019175</xdr:colOff>
      <xdr:row>3</xdr:row>
      <xdr:rowOff>1362075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7886700" y="3057525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19050</xdr:colOff>
      <xdr:row>3</xdr:row>
      <xdr:rowOff>1600200</xdr:rowOff>
    </xdr:from>
    <xdr:to>
      <xdr:col>10</xdr:col>
      <xdr:colOff>1504950</xdr:colOff>
      <xdr:row>3</xdr:row>
      <xdr:rowOff>1962150</xdr:rowOff>
    </xdr:to>
    <xdr:pic>
      <xdr:nvPicPr>
        <xdr:cNvPr id="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867900" y="3733800"/>
          <a:ext cx="1485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304800</xdr:colOff>
      <xdr:row>3</xdr:row>
      <xdr:rowOff>1238250</xdr:rowOff>
    </xdr:from>
    <xdr:to>
      <xdr:col>10</xdr:col>
      <xdr:colOff>457200</xdr:colOff>
      <xdr:row>3</xdr:row>
      <xdr:rowOff>1466850</xdr:rowOff>
    </xdr:to>
    <xdr:pic>
      <xdr:nvPicPr>
        <xdr:cNvPr id="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10153650" y="3371850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89"/>
  <sheetViews>
    <sheetView tabSelected="1" workbookViewId="0">
      <selection activeCell="F29" sqref="F29"/>
    </sheetView>
  </sheetViews>
  <sheetFormatPr defaultColWidth="9" defaultRowHeight="15"/>
  <cols>
    <col min="1" max="1" width="5.42578125" style="3" customWidth="1"/>
    <col min="2" max="2" width="40.85546875" style="4" customWidth="1"/>
    <col min="3" max="3" width="9.140625" style="3" customWidth="1"/>
    <col min="4" max="4" width="10.28515625" style="3" customWidth="1"/>
    <col min="5" max="6" width="12.5703125" style="3" customWidth="1"/>
    <col min="7" max="7" width="13.28515625" style="3" customWidth="1"/>
    <col min="8" max="8" width="15.5703125" style="3" customWidth="1"/>
    <col min="9" max="9" width="15.42578125" style="3" customWidth="1"/>
    <col min="10" max="10" width="14.28515625" style="3" customWidth="1"/>
    <col min="11" max="11" width="23" style="3" customWidth="1"/>
    <col min="12" max="12" width="13.85546875" style="11" customWidth="1"/>
    <col min="13" max="13" width="12.85546875" style="11" customWidth="1"/>
    <col min="14" max="14" width="17.5703125" style="11" customWidth="1"/>
  </cols>
  <sheetData>
    <row r="1" spans="1:15">
      <c r="B1" s="5"/>
      <c r="C1" s="6"/>
      <c r="D1" s="6"/>
      <c r="K1" s="8"/>
      <c r="M1" s="49" t="s">
        <v>18</v>
      </c>
      <c r="N1" s="50"/>
    </row>
    <row r="2" spans="1:15" s="1" customFormat="1" ht="82.5" customHeight="1">
      <c r="A2" s="38" t="s">
        <v>21</v>
      </c>
      <c r="B2" s="38"/>
      <c r="C2" s="38"/>
      <c r="D2" s="38"/>
      <c r="E2" s="38"/>
      <c r="F2" s="38"/>
      <c r="G2" s="38"/>
      <c r="H2" s="38"/>
      <c r="I2" s="38"/>
      <c r="J2" s="38"/>
      <c r="K2" s="39"/>
      <c r="L2" s="12"/>
      <c r="M2" s="51"/>
      <c r="N2" s="51"/>
    </row>
    <row r="3" spans="1:15" ht="30" customHeight="1">
      <c r="A3" s="40" t="s">
        <v>0</v>
      </c>
      <c r="B3" s="40" t="s">
        <v>1</v>
      </c>
      <c r="C3" s="57" t="s">
        <v>2</v>
      </c>
      <c r="D3" s="40" t="s">
        <v>3</v>
      </c>
      <c r="E3" s="40" t="s">
        <v>4</v>
      </c>
      <c r="F3" s="40"/>
      <c r="G3" s="40"/>
      <c r="H3" s="41" t="s">
        <v>5</v>
      </c>
      <c r="I3" s="41"/>
      <c r="J3" s="41"/>
      <c r="K3" s="42" t="s">
        <v>6</v>
      </c>
      <c r="L3" s="43"/>
      <c r="M3" s="43"/>
      <c r="N3" s="44"/>
    </row>
    <row r="4" spans="1:15" s="15" customFormat="1" ht="164.25" customHeight="1">
      <c r="A4" s="40"/>
      <c r="B4" s="40"/>
      <c r="C4" s="58"/>
      <c r="D4" s="59"/>
      <c r="E4" s="7" t="s">
        <v>7</v>
      </c>
      <c r="F4" s="7" t="s">
        <v>8</v>
      </c>
      <c r="G4" s="7" t="s">
        <v>36</v>
      </c>
      <c r="H4" s="7" t="s">
        <v>9</v>
      </c>
      <c r="I4" s="7" t="s">
        <v>10</v>
      </c>
      <c r="J4" s="7" t="s">
        <v>11</v>
      </c>
      <c r="K4" s="13" t="s">
        <v>12</v>
      </c>
      <c r="L4" s="14" t="s">
        <v>13</v>
      </c>
      <c r="M4" s="14" t="s">
        <v>14</v>
      </c>
      <c r="N4" s="14" t="s">
        <v>15</v>
      </c>
    </row>
    <row r="5" spans="1:15" s="15" customFormat="1" ht="35.25" customHeight="1">
      <c r="A5" s="37">
        <v>1</v>
      </c>
      <c r="B5" s="35" t="s">
        <v>22</v>
      </c>
      <c r="C5" s="16" t="s">
        <v>17</v>
      </c>
      <c r="D5" s="16">
        <v>700</v>
      </c>
      <c r="E5" s="9">
        <v>191</v>
      </c>
      <c r="F5" s="9">
        <v>185</v>
      </c>
      <c r="G5" s="10">
        <v>190</v>
      </c>
      <c r="H5" s="17">
        <f t="shared" ref="H5:H21" si="0">AVERAGE(E5:G5)</f>
        <v>188.66666666666666</v>
      </c>
      <c r="I5" s="18">
        <f t="shared" ref="I5:I21" si="1">SQRT(((SUM((POWER(E5-H5,2)),(POWER(G5-H5,2)))/(COLUMNS(E5:G5)-1))))</f>
        <v>1.9002923751652392</v>
      </c>
      <c r="J5" s="18">
        <f>I5/H5*100</f>
        <v>1.007222106978042</v>
      </c>
      <c r="K5" s="19">
        <f t="shared" ref="K5:K21" si="2">(H5/D5)*1</f>
        <v>0.2695238095238095</v>
      </c>
      <c r="L5" s="19">
        <f>H5</f>
        <v>188.66666666666666</v>
      </c>
      <c r="M5" s="19">
        <f t="shared" ref="M5" si="3">ROUND(L5,2)</f>
        <v>188.67</v>
      </c>
      <c r="N5" s="20">
        <f t="shared" ref="N5:N21" si="4">M5*D5</f>
        <v>132069</v>
      </c>
      <c r="O5" s="21"/>
    </row>
    <row r="6" spans="1:15" s="15" customFormat="1" ht="35.25" customHeight="1">
      <c r="A6" s="37">
        <v>2</v>
      </c>
      <c r="B6" s="35" t="s">
        <v>37</v>
      </c>
      <c r="C6" s="16" t="s">
        <v>17</v>
      </c>
      <c r="D6" s="16">
        <v>150</v>
      </c>
      <c r="E6" s="9">
        <v>192</v>
      </c>
      <c r="F6" s="9">
        <v>185</v>
      </c>
      <c r="G6" s="10">
        <v>190</v>
      </c>
      <c r="H6" s="17">
        <f t="shared" ref="H6:H7" si="5">AVERAGE(E6:G6)</f>
        <v>189</v>
      </c>
      <c r="I6" s="18">
        <f t="shared" ref="I6:I7" si="6">SQRT(((SUM((POWER(E6-H6,2)),(POWER(G6-H6,2)))/(COLUMNS(E6:G6)-1))))</f>
        <v>2.2360679774997898</v>
      </c>
      <c r="J6" s="18">
        <f>I6/H6*100</f>
        <v>1.1831047499998888</v>
      </c>
      <c r="K6" s="19">
        <f t="shared" ref="K6:K7" si="7">(H6/D6)*1</f>
        <v>1.26</v>
      </c>
      <c r="L6" s="19">
        <f>H6</f>
        <v>189</v>
      </c>
      <c r="M6" s="19">
        <f t="shared" ref="M6:M7" si="8">ROUND(L6,2)</f>
        <v>189</v>
      </c>
      <c r="N6" s="20">
        <f t="shared" ref="N6:N7" si="9">M6*D6</f>
        <v>28350</v>
      </c>
      <c r="O6" s="21"/>
    </row>
    <row r="7" spans="1:15" s="15" customFormat="1" ht="35.25" customHeight="1">
      <c r="A7" s="37">
        <v>3</v>
      </c>
      <c r="B7" s="35" t="s">
        <v>38</v>
      </c>
      <c r="C7" s="16" t="s">
        <v>17</v>
      </c>
      <c r="D7" s="16">
        <v>50</v>
      </c>
      <c r="E7" s="9">
        <v>241</v>
      </c>
      <c r="F7" s="9">
        <v>230</v>
      </c>
      <c r="G7" s="10">
        <v>245</v>
      </c>
      <c r="H7" s="17">
        <f t="shared" si="5"/>
        <v>238.66666666666666</v>
      </c>
      <c r="I7" s="18">
        <f t="shared" si="6"/>
        <v>4.7726070210921261</v>
      </c>
      <c r="J7" s="18">
        <f>I7/H7*100</f>
        <v>1.9996956792285445</v>
      </c>
      <c r="K7" s="19">
        <f t="shared" si="7"/>
        <v>4.7733333333333334</v>
      </c>
      <c r="L7" s="19">
        <f>H7</f>
        <v>238.66666666666666</v>
      </c>
      <c r="M7" s="19">
        <f t="shared" si="8"/>
        <v>238.67</v>
      </c>
      <c r="N7" s="20">
        <f t="shared" si="9"/>
        <v>11933.5</v>
      </c>
      <c r="O7" s="21"/>
    </row>
    <row r="8" spans="1:15" s="15" customFormat="1" ht="35.25" customHeight="1">
      <c r="A8" s="37">
        <v>4</v>
      </c>
      <c r="B8" s="35" t="s">
        <v>23</v>
      </c>
      <c r="C8" s="16" t="s">
        <v>17</v>
      </c>
      <c r="D8" s="34">
        <v>15</v>
      </c>
      <c r="E8" s="9">
        <v>363</v>
      </c>
      <c r="F8" s="9">
        <v>355</v>
      </c>
      <c r="G8" s="10">
        <v>365</v>
      </c>
      <c r="H8" s="17">
        <f t="shared" si="0"/>
        <v>361</v>
      </c>
      <c r="I8" s="18">
        <f t="shared" si="1"/>
        <v>3.1622776601683795</v>
      </c>
      <c r="J8" s="18">
        <f t="shared" ref="J8" si="10">I8/H8*100</f>
        <v>0.87597719118237649</v>
      </c>
      <c r="K8" s="19">
        <f t="shared" si="2"/>
        <v>24.066666666666666</v>
      </c>
      <c r="L8" s="19">
        <f>H8</f>
        <v>361</v>
      </c>
      <c r="M8" s="19">
        <f t="shared" ref="M8:M10" si="11">ROUND(L8,2)</f>
        <v>361</v>
      </c>
      <c r="N8" s="20">
        <f t="shared" si="4"/>
        <v>5415</v>
      </c>
      <c r="O8" s="21"/>
    </row>
    <row r="9" spans="1:15" s="15" customFormat="1" ht="35.25" customHeight="1">
      <c r="A9" s="37">
        <v>5</v>
      </c>
      <c r="B9" s="35" t="s">
        <v>24</v>
      </c>
      <c r="C9" s="16" t="s">
        <v>17</v>
      </c>
      <c r="D9" s="16">
        <v>500</v>
      </c>
      <c r="E9" s="9">
        <v>54</v>
      </c>
      <c r="F9" s="9">
        <v>48</v>
      </c>
      <c r="G9" s="10">
        <v>50</v>
      </c>
      <c r="H9" s="17">
        <f t="shared" si="0"/>
        <v>50.666666666666664</v>
      </c>
      <c r="I9" s="18">
        <f t="shared" si="1"/>
        <v>2.4037008503093276</v>
      </c>
      <c r="J9" s="18">
        <f>I9/H9*100</f>
        <v>4.7441464150841997</v>
      </c>
      <c r="K9" s="19">
        <f t="shared" si="2"/>
        <v>0.10133333333333333</v>
      </c>
      <c r="L9" s="19">
        <f>H9</f>
        <v>50.666666666666664</v>
      </c>
      <c r="M9" s="19">
        <f t="shared" si="11"/>
        <v>50.67</v>
      </c>
      <c r="N9" s="20">
        <f t="shared" si="4"/>
        <v>25335</v>
      </c>
      <c r="O9" s="21"/>
    </row>
    <row r="10" spans="1:15" s="15" customFormat="1" ht="35.25" customHeight="1">
      <c r="A10" s="37">
        <v>6</v>
      </c>
      <c r="B10" s="35" t="s">
        <v>25</v>
      </c>
      <c r="C10" s="16" t="s">
        <v>17</v>
      </c>
      <c r="D10" s="16">
        <v>3000</v>
      </c>
      <c r="E10" s="9">
        <v>45</v>
      </c>
      <c r="F10" s="9">
        <v>42</v>
      </c>
      <c r="G10" s="10">
        <v>45</v>
      </c>
      <c r="H10" s="17">
        <f t="shared" si="0"/>
        <v>44</v>
      </c>
      <c r="I10" s="18">
        <f t="shared" si="1"/>
        <v>1</v>
      </c>
      <c r="J10" s="18">
        <f>I10/H10*100</f>
        <v>2.2727272727272729</v>
      </c>
      <c r="K10" s="19">
        <f t="shared" si="2"/>
        <v>1.4666666666666666E-2</v>
      </c>
      <c r="L10" s="19">
        <f t="shared" ref="L10" si="12">H10</f>
        <v>44</v>
      </c>
      <c r="M10" s="19">
        <f t="shared" si="11"/>
        <v>44</v>
      </c>
      <c r="N10" s="20">
        <f t="shared" si="4"/>
        <v>132000</v>
      </c>
      <c r="O10" s="21"/>
    </row>
    <row r="11" spans="1:15" s="15" customFormat="1" ht="35.25" customHeight="1">
      <c r="A11" s="37">
        <v>7</v>
      </c>
      <c r="B11" s="35" t="s">
        <v>26</v>
      </c>
      <c r="C11" s="16" t="s">
        <v>17</v>
      </c>
      <c r="D11" s="16">
        <v>30</v>
      </c>
      <c r="E11" s="9">
        <v>290</v>
      </c>
      <c r="F11" s="9">
        <v>285</v>
      </c>
      <c r="G11" s="10">
        <v>290</v>
      </c>
      <c r="H11" s="17">
        <f t="shared" si="0"/>
        <v>288.33333333333331</v>
      </c>
      <c r="I11" s="18">
        <f t="shared" si="1"/>
        <v>1.6666666666666856</v>
      </c>
      <c r="J11" s="18">
        <f>I11/H11*100</f>
        <v>0.57803468208093145</v>
      </c>
      <c r="K11" s="19">
        <f t="shared" si="2"/>
        <v>9.6111111111111107</v>
      </c>
      <c r="L11" s="19">
        <f>H11</f>
        <v>288.33333333333331</v>
      </c>
      <c r="M11" s="19">
        <f t="shared" ref="M11:M21" si="13">ROUND(L11,2)</f>
        <v>288.33</v>
      </c>
      <c r="N11" s="20">
        <f t="shared" si="4"/>
        <v>8649.9</v>
      </c>
      <c r="O11" s="21"/>
    </row>
    <row r="12" spans="1:15" s="15" customFormat="1" ht="35.25" customHeight="1">
      <c r="A12" s="37">
        <v>8</v>
      </c>
      <c r="B12" s="35" t="s">
        <v>27</v>
      </c>
      <c r="C12" s="16" t="s">
        <v>17</v>
      </c>
      <c r="D12" s="16">
        <v>430</v>
      </c>
      <c r="E12" s="9">
        <v>39</v>
      </c>
      <c r="F12" s="9">
        <v>35</v>
      </c>
      <c r="G12" s="10">
        <v>35</v>
      </c>
      <c r="H12" s="17">
        <f t="shared" si="0"/>
        <v>36.333333333333336</v>
      </c>
      <c r="I12" s="18">
        <f t="shared" si="1"/>
        <v>2.1081851067789188</v>
      </c>
      <c r="J12" s="18">
        <f>I12/H12*100</f>
        <v>5.8023443305841793</v>
      </c>
      <c r="K12" s="19">
        <f t="shared" si="2"/>
        <v>8.4496124031007758E-2</v>
      </c>
      <c r="L12" s="19">
        <f t="shared" ref="L12" si="14">H12</f>
        <v>36.333333333333336</v>
      </c>
      <c r="M12" s="19">
        <f t="shared" si="13"/>
        <v>36.33</v>
      </c>
      <c r="N12" s="20">
        <f t="shared" si="4"/>
        <v>15621.9</v>
      </c>
      <c r="O12" s="21"/>
    </row>
    <row r="13" spans="1:15" s="15" customFormat="1" ht="35.25" customHeight="1">
      <c r="A13" s="37">
        <v>9</v>
      </c>
      <c r="B13" s="35" t="s">
        <v>39</v>
      </c>
      <c r="C13" s="16" t="s">
        <v>17</v>
      </c>
      <c r="D13" s="16">
        <v>5</v>
      </c>
      <c r="E13" s="9">
        <v>418</v>
      </c>
      <c r="F13" s="9">
        <v>410</v>
      </c>
      <c r="G13" s="10">
        <v>415</v>
      </c>
      <c r="H13" s="17">
        <f t="shared" ref="H13" si="15">AVERAGE(E13:G13)</f>
        <v>414.33333333333331</v>
      </c>
      <c r="I13" s="18">
        <f t="shared" ref="I13" si="16">SQRT(((SUM((POWER(E13-H13,2)),(POWER(G13-H13,2)))/(COLUMNS(E13:G13)-1))))</f>
        <v>2.6352313834736649</v>
      </c>
      <c r="J13" s="18">
        <f>I13/H13*100</f>
        <v>0.6360172285133544</v>
      </c>
      <c r="K13" s="19">
        <f t="shared" ref="K13" si="17">(H13/D13)*1</f>
        <v>82.86666666666666</v>
      </c>
      <c r="L13" s="19">
        <f t="shared" ref="L13" si="18">H13</f>
        <v>414.33333333333331</v>
      </c>
      <c r="M13" s="19">
        <f t="shared" ref="M13" si="19">ROUND(L13,2)</f>
        <v>414.33</v>
      </c>
      <c r="N13" s="20">
        <f t="shared" ref="N13" si="20">M13*D13</f>
        <v>2071.65</v>
      </c>
      <c r="O13" s="21"/>
    </row>
    <row r="14" spans="1:15" s="15" customFormat="1" ht="35.25" customHeight="1">
      <c r="A14" s="37">
        <v>10</v>
      </c>
      <c r="B14" s="35" t="s">
        <v>28</v>
      </c>
      <c r="C14" s="16" t="s">
        <v>17</v>
      </c>
      <c r="D14" s="22">
        <v>350</v>
      </c>
      <c r="E14" s="9">
        <v>47</v>
      </c>
      <c r="F14" s="9">
        <v>45</v>
      </c>
      <c r="G14" s="10">
        <v>50</v>
      </c>
      <c r="H14" s="17">
        <f t="shared" si="0"/>
        <v>47.333333333333336</v>
      </c>
      <c r="I14" s="18">
        <f t="shared" si="1"/>
        <v>1.9002923751652285</v>
      </c>
      <c r="J14" s="18">
        <f t="shared" ref="J14" si="21">I14/H14*100</f>
        <v>4.0147022010533</v>
      </c>
      <c r="K14" s="19">
        <f t="shared" si="2"/>
        <v>0.13523809523809524</v>
      </c>
      <c r="L14" s="19">
        <f>H14</f>
        <v>47.333333333333336</v>
      </c>
      <c r="M14" s="19">
        <f t="shared" si="13"/>
        <v>47.33</v>
      </c>
      <c r="N14" s="20">
        <f t="shared" si="4"/>
        <v>16565.5</v>
      </c>
      <c r="O14" s="21"/>
    </row>
    <row r="15" spans="1:15" s="15" customFormat="1" ht="35.25" customHeight="1">
      <c r="A15" s="37">
        <v>11</v>
      </c>
      <c r="B15" s="35" t="s">
        <v>29</v>
      </c>
      <c r="C15" s="16" t="s">
        <v>17</v>
      </c>
      <c r="D15" s="22">
        <v>350</v>
      </c>
      <c r="E15" s="9">
        <v>152</v>
      </c>
      <c r="F15" s="9">
        <v>140</v>
      </c>
      <c r="G15" s="10">
        <v>150</v>
      </c>
      <c r="H15" s="17">
        <f t="shared" si="0"/>
        <v>147.33333333333334</v>
      </c>
      <c r="I15" s="18">
        <f t="shared" si="1"/>
        <v>3.8005847503304508</v>
      </c>
      <c r="J15" s="18">
        <f>I15/H15*100</f>
        <v>2.5795824097265503</v>
      </c>
      <c r="K15" s="19">
        <f t="shared" si="2"/>
        <v>0.42095238095238097</v>
      </c>
      <c r="L15" s="19">
        <f>H15</f>
        <v>147.33333333333334</v>
      </c>
      <c r="M15" s="19">
        <f t="shared" si="13"/>
        <v>147.33000000000001</v>
      </c>
      <c r="N15" s="20">
        <f t="shared" si="4"/>
        <v>51565.500000000007</v>
      </c>
      <c r="O15" s="21"/>
    </row>
    <row r="16" spans="1:15" s="15" customFormat="1" ht="35.25" customHeight="1">
      <c r="A16" s="37">
        <v>12</v>
      </c>
      <c r="B16" s="35" t="s">
        <v>30</v>
      </c>
      <c r="C16" s="16" t="s">
        <v>17</v>
      </c>
      <c r="D16" s="22">
        <v>300</v>
      </c>
      <c r="E16" s="9">
        <v>173</v>
      </c>
      <c r="F16" s="9">
        <v>160</v>
      </c>
      <c r="G16" s="10">
        <v>190</v>
      </c>
      <c r="H16" s="17">
        <f t="shared" si="0"/>
        <v>174.33333333333334</v>
      </c>
      <c r="I16" s="18">
        <f t="shared" si="1"/>
        <v>11.118053386771939</v>
      </c>
      <c r="J16" s="18">
        <f>I16/H16*100</f>
        <v>6.3774684818959493</v>
      </c>
      <c r="K16" s="19">
        <f t="shared" si="2"/>
        <v>0.58111111111111113</v>
      </c>
      <c r="L16" s="19">
        <f t="shared" ref="L16" si="22">H16</f>
        <v>174.33333333333334</v>
      </c>
      <c r="M16" s="19">
        <f t="shared" si="13"/>
        <v>174.33</v>
      </c>
      <c r="N16" s="20">
        <f t="shared" si="4"/>
        <v>52299.000000000007</v>
      </c>
      <c r="O16" s="21"/>
    </row>
    <row r="17" spans="1:15" s="15" customFormat="1" ht="35.25" customHeight="1">
      <c r="A17" s="37">
        <v>13</v>
      </c>
      <c r="B17" s="35" t="s">
        <v>31</v>
      </c>
      <c r="C17" s="16" t="s">
        <v>17</v>
      </c>
      <c r="D17" s="22">
        <v>350</v>
      </c>
      <c r="E17" s="9">
        <v>48</v>
      </c>
      <c r="F17" s="9">
        <v>45</v>
      </c>
      <c r="G17" s="10">
        <v>50</v>
      </c>
      <c r="H17" s="17">
        <f t="shared" si="0"/>
        <v>47.666666666666664</v>
      </c>
      <c r="I17" s="18">
        <f t="shared" si="1"/>
        <v>1.6666666666666685</v>
      </c>
      <c r="J17" s="18">
        <f t="shared" ref="J17" si="23">I17/H17*100</f>
        <v>3.4965034965035002</v>
      </c>
      <c r="K17" s="19">
        <f t="shared" si="2"/>
        <v>0.1361904761904762</v>
      </c>
      <c r="L17" s="19">
        <f>H17</f>
        <v>47.666666666666664</v>
      </c>
      <c r="M17" s="19">
        <f t="shared" si="13"/>
        <v>47.67</v>
      </c>
      <c r="N17" s="20">
        <f t="shared" si="4"/>
        <v>16684.5</v>
      </c>
      <c r="O17" s="21"/>
    </row>
    <row r="18" spans="1:15" s="15" customFormat="1" ht="35.25" customHeight="1">
      <c r="A18" s="37">
        <v>14</v>
      </c>
      <c r="B18" s="35" t="s">
        <v>32</v>
      </c>
      <c r="C18" s="16" t="s">
        <v>17</v>
      </c>
      <c r="D18" s="33">
        <v>150</v>
      </c>
      <c r="E18" s="9">
        <v>133</v>
      </c>
      <c r="F18" s="9">
        <v>125</v>
      </c>
      <c r="G18" s="10">
        <v>135</v>
      </c>
      <c r="H18" s="17">
        <f t="shared" si="0"/>
        <v>131</v>
      </c>
      <c r="I18" s="18">
        <f t="shared" si="1"/>
        <v>3.1622776601683795</v>
      </c>
      <c r="J18" s="18">
        <f>I18/H18*100</f>
        <v>2.4139524123422742</v>
      </c>
      <c r="K18" s="19">
        <f t="shared" si="2"/>
        <v>0.87333333333333329</v>
      </c>
      <c r="L18" s="19">
        <f>H18</f>
        <v>131</v>
      </c>
      <c r="M18" s="19">
        <f t="shared" si="13"/>
        <v>131</v>
      </c>
      <c r="N18" s="20">
        <f t="shared" si="4"/>
        <v>19650</v>
      </c>
      <c r="O18" s="21"/>
    </row>
    <row r="19" spans="1:15" s="15" customFormat="1" ht="35.25" customHeight="1">
      <c r="A19" s="37">
        <v>15</v>
      </c>
      <c r="B19" s="35" t="s">
        <v>33</v>
      </c>
      <c r="C19" s="16" t="s">
        <v>17</v>
      </c>
      <c r="D19" s="22">
        <v>13</v>
      </c>
      <c r="E19" s="9">
        <v>320</v>
      </c>
      <c r="F19" s="9">
        <v>300</v>
      </c>
      <c r="G19" s="10">
        <v>310</v>
      </c>
      <c r="H19" s="17">
        <f t="shared" si="0"/>
        <v>310</v>
      </c>
      <c r="I19" s="18">
        <f t="shared" si="1"/>
        <v>7.0710678118654755</v>
      </c>
      <c r="J19" s="18">
        <f>I19/H19*100</f>
        <v>2.2809896167307988</v>
      </c>
      <c r="K19" s="19">
        <f t="shared" si="2"/>
        <v>23.846153846153847</v>
      </c>
      <c r="L19" s="19">
        <f t="shared" ref="L19" si="24">H19</f>
        <v>310</v>
      </c>
      <c r="M19" s="19">
        <f t="shared" si="13"/>
        <v>310</v>
      </c>
      <c r="N19" s="20">
        <f t="shared" si="4"/>
        <v>4030</v>
      </c>
      <c r="O19" s="21"/>
    </row>
    <row r="20" spans="1:15" s="15" customFormat="1" ht="35.25" customHeight="1">
      <c r="A20" s="37">
        <v>16</v>
      </c>
      <c r="B20" s="35" t="s">
        <v>34</v>
      </c>
      <c r="C20" s="16" t="s">
        <v>17</v>
      </c>
      <c r="D20" s="22">
        <v>25</v>
      </c>
      <c r="E20" s="9">
        <v>286</v>
      </c>
      <c r="F20" s="9">
        <v>280</v>
      </c>
      <c r="G20" s="10">
        <v>285</v>
      </c>
      <c r="H20" s="17">
        <f t="shared" si="0"/>
        <v>283.66666666666669</v>
      </c>
      <c r="I20" s="18">
        <f t="shared" si="1"/>
        <v>1.9002923751652117</v>
      </c>
      <c r="J20" s="18">
        <f t="shared" ref="J20" si="25">I20/H20*100</f>
        <v>0.66990330499361161</v>
      </c>
      <c r="K20" s="19">
        <f t="shared" si="2"/>
        <v>11.346666666666668</v>
      </c>
      <c r="L20" s="19">
        <f>H20</f>
        <v>283.66666666666669</v>
      </c>
      <c r="M20" s="19">
        <f t="shared" si="13"/>
        <v>283.67</v>
      </c>
      <c r="N20" s="20">
        <f t="shared" si="4"/>
        <v>7091.75</v>
      </c>
      <c r="O20" s="21"/>
    </row>
    <row r="21" spans="1:15" s="15" customFormat="1" ht="35.25" customHeight="1">
      <c r="A21" s="37">
        <v>17</v>
      </c>
      <c r="B21" s="35" t="s">
        <v>35</v>
      </c>
      <c r="C21" s="16" t="s">
        <v>17</v>
      </c>
      <c r="D21" s="22">
        <v>2000</v>
      </c>
      <c r="E21" s="9">
        <v>168</v>
      </c>
      <c r="F21" s="9">
        <v>165</v>
      </c>
      <c r="G21" s="10">
        <v>170</v>
      </c>
      <c r="H21" s="17">
        <f t="shared" si="0"/>
        <v>167.66666666666666</v>
      </c>
      <c r="I21" s="18">
        <f t="shared" si="1"/>
        <v>1.6666666666666743</v>
      </c>
      <c r="J21" s="18">
        <f>I21/H21*100</f>
        <v>0.99403578528827496</v>
      </c>
      <c r="K21" s="19">
        <f t="shared" si="2"/>
        <v>8.3833333333333329E-2</v>
      </c>
      <c r="L21" s="19">
        <f>H21</f>
        <v>167.66666666666666</v>
      </c>
      <c r="M21" s="19">
        <f t="shared" si="13"/>
        <v>167.67</v>
      </c>
      <c r="N21" s="20">
        <f t="shared" si="4"/>
        <v>335340</v>
      </c>
      <c r="O21" s="21"/>
    </row>
    <row r="22" spans="1:15" s="2" customFormat="1" ht="15.75">
      <c r="A22" s="23"/>
      <c r="B22" s="24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5">
        <f>SUM(N5:N21)</f>
        <v>864672.20000000007</v>
      </c>
      <c r="O22" s="21"/>
    </row>
    <row r="23" spans="1:15" s="2" customFormat="1" ht="15.75">
      <c r="A23" s="26"/>
      <c r="B23" s="27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8"/>
      <c r="O23" s="21"/>
    </row>
    <row r="24" spans="1:15" s="2" customFormat="1" ht="15.75">
      <c r="A24" s="26"/>
      <c r="B24" s="27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8"/>
      <c r="O24" s="21"/>
    </row>
    <row r="25" spans="1:15" s="2" customFormat="1" ht="15.75">
      <c r="A25" s="45" t="s">
        <v>40</v>
      </c>
      <c r="B25" s="46"/>
      <c r="C25" s="46"/>
      <c r="D25" s="46"/>
      <c r="E25" s="46"/>
      <c r="F25" s="46"/>
      <c r="G25" s="46"/>
      <c r="H25" s="47"/>
      <c r="I25" s="47"/>
      <c r="J25" s="47"/>
      <c r="K25" s="47"/>
      <c r="L25" s="48"/>
      <c r="M25" s="26"/>
      <c r="N25" s="29"/>
      <c r="O25" s="21"/>
    </row>
    <row r="26" spans="1:15" s="2" customFormat="1" ht="15.75">
      <c r="A26" s="30"/>
      <c r="B26" s="31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</row>
    <row r="27" spans="1:15" s="2" customFormat="1" ht="15.75">
      <c r="A27" s="30"/>
      <c r="B27" s="52" t="s">
        <v>16</v>
      </c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30"/>
    </row>
    <row r="28" spans="1:15" s="2" customFormat="1" ht="39.75" customHeight="1">
      <c r="A28" s="30"/>
      <c r="B28" s="54" t="s">
        <v>20</v>
      </c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30"/>
    </row>
    <row r="29" spans="1:15" s="2" customFormat="1" ht="15.75">
      <c r="A29" s="30"/>
      <c r="B29" s="32" t="s">
        <v>19</v>
      </c>
      <c r="C29" s="56"/>
      <c r="D29" s="56"/>
      <c r="E29" s="56"/>
      <c r="F29" s="36"/>
      <c r="G29" s="30"/>
      <c r="H29" s="30"/>
      <c r="I29" s="30"/>
      <c r="J29" s="30"/>
      <c r="K29" s="30"/>
      <c r="L29" s="30"/>
      <c r="M29" s="30"/>
      <c r="N29" s="30"/>
    </row>
    <row r="30" spans="1:15" s="2" customFormat="1" ht="15.75">
      <c r="A30" s="30"/>
      <c r="B30" s="31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</row>
    <row r="31" spans="1:15" s="2" customFormat="1" ht="15.75">
      <c r="A31" s="30"/>
      <c r="B31" s="31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</row>
    <row r="32" spans="1:15" s="2" customFormat="1" ht="15.75">
      <c r="A32" s="30"/>
      <c r="B32" s="31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</row>
    <row r="33" spans="1:14" s="2" customFormat="1" ht="15.75">
      <c r="A33" s="30"/>
      <c r="B33" s="31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</row>
    <row r="34" spans="1:14" s="2" customFormat="1" ht="15.75">
      <c r="A34" s="30"/>
      <c r="B34" s="31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</row>
    <row r="35" spans="1:14" s="2" customFormat="1" ht="15.75">
      <c r="A35" s="30"/>
      <c r="B35" s="31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</row>
    <row r="36" spans="1:14" s="2" customFormat="1" ht="15.75">
      <c r="A36" s="30"/>
      <c r="B36" s="31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</row>
    <row r="37" spans="1:14" s="2" customFormat="1" ht="15.75">
      <c r="A37" s="30"/>
      <c r="B37" s="31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</row>
    <row r="38" spans="1:14" s="2" customFormat="1" ht="15.75">
      <c r="A38" s="30"/>
      <c r="B38" s="31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</row>
    <row r="39" spans="1:14" s="2" customFormat="1" ht="15.75">
      <c r="A39" s="30"/>
      <c r="B39" s="31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</row>
    <row r="40" spans="1:14" s="2" customFormat="1" ht="15.75">
      <c r="A40" s="30"/>
      <c r="B40" s="31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</row>
    <row r="41" spans="1:14" s="2" customFormat="1" ht="15.75">
      <c r="A41" s="30"/>
      <c r="B41" s="31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</row>
    <row r="42" spans="1:14" s="2" customFormat="1" ht="15.75">
      <c r="A42" s="30"/>
      <c r="B42" s="31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</row>
    <row r="43" spans="1:14" s="2" customFormat="1" ht="15.75">
      <c r="A43" s="30"/>
      <c r="B43" s="31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</row>
    <row r="44" spans="1:14" s="2" customFormat="1" ht="15.75">
      <c r="A44" s="30"/>
      <c r="B44" s="31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</row>
    <row r="45" spans="1:14" s="2" customFormat="1" ht="15.75">
      <c r="A45" s="30"/>
      <c r="B45" s="31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</row>
    <row r="46" spans="1:14" s="1" customFormat="1" ht="15.75">
      <c r="A46" s="3"/>
      <c r="B46" s="4"/>
      <c r="C46" s="3"/>
      <c r="D46" s="3"/>
      <c r="E46" s="3"/>
      <c r="F46" s="3"/>
      <c r="G46" s="3"/>
      <c r="H46" s="3"/>
      <c r="I46" s="3"/>
      <c r="J46" s="3"/>
      <c r="K46" s="3"/>
      <c r="L46" s="11"/>
      <c r="M46" s="11"/>
      <c r="N46" s="11"/>
    </row>
    <row r="47" spans="1:14" s="1" customFormat="1" ht="15.75">
      <c r="A47" s="3"/>
      <c r="B47" s="4"/>
      <c r="C47" s="3"/>
      <c r="D47" s="3"/>
      <c r="E47" s="3"/>
      <c r="F47" s="3"/>
      <c r="G47" s="3"/>
      <c r="H47" s="3"/>
      <c r="I47" s="3"/>
      <c r="J47" s="3"/>
      <c r="K47" s="3"/>
      <c r="L47" s="11"/>
      <c r="M47" s="11"/>
      <c r="N47" s="11"/>
    </row>
    <row r="48" spans="1:14" s="1" customFormat="1" ht="15.75">
      <c r="A48" s="3"/>
      <c r="B48" s="4"/>
      <c r="C48" s="3"/>
      <c r="D48" s="3"/>
      <c r="E48" s="3"/>
      <c r="F48" s="3"/>
      <c r="G48" s="3"/>
      <c r="H48" s="3"/>
      <c r="I48" s="3"/>
      <c r="J48" s="3"/>
      <c r="K48" s="3"/>
      <c r="L48" s="11"/>
      <c r="M48" s="11"/>
      <c r="N48" s="11"/>
    </row>
    <row r="49" spans="1:14" s="1" customFormat="1" ht="15.75">
      <c r="A49" s="3"/>
      <c r="B49" s="4"/>
      <c r="C49" s="3"/>
      <c r="D49" s="3"/>
      <c r="E49" s="3"/>
      <c r="F49" s="3"/>
      <c r="G49" s="3"/>
      <c r="H49" s="3"/>
      <c r="I49" s="3"/>
      <c r="J49" s="3"/>
      <c r="K49" s="3"/>
      <c r="L49" s="11"/>
      <c r="M49" s="11"/>
      <c r="N49" s="11"/>
    </row>
    <row r="50" spans="1:14" s="1" customFormat="1" ht="15.75">
      <c r="A50" s="3"/>
      <c r="B50" s="4"/>
      <c r="C50" s="3"/>
      <c r="D50" s="3"/>
      <c r="E50" s="3"/>
      <c r="F50" s="3"/>
      <c r="G50" s="3"/>
      <c r="H50" s="3"/>
      <c r="I50" s="3"/>
      <c r="J50" s="3"/>
      <c r="K50" s="3"/>
      <c r="L50" s="11"/>
      <c r="M50" s="11"/>
      <c r="N50" s="11"/>
    </row>
    <row r="51" spans="1:14" s="1" customFormat="1" ht="15.75">
      <c r="A51" s="3"/>
      <c r="B51" s="4"/>
      <c r="C51" s="3"/>
      <c r="D51" s="3"/>
      <c r="E51" s="3"/>
      <c r="F51" s="3"/>
      <c r="G51" s="3"/>
      <c r="H51" s="3"/>
      <c r="I51" s="3"/>
      <c r="J51" s="3"/>
      <c r="K51" s="3"/>
      <c r="L51" s="11"/>
      <c r="M51" s="11"/>
      <c r="N51" s="11"/>
    </row>
    <row r="52" spans="1:14" s="1" customFormat="1" ht="15.75">
      <c r="A52" s="3"/>
      <c r="B52" s="4"/>
      <c r="C52" s="3"/>
      <c r="D52" s="3"/>
      <c r="E52" s="3"/>
      <c r="F52" s="3"/>
      <c r="G52" s="3"/>
      <c r="H52" s="3"/>
      <c r="I52" s="3"/>
      <c r="J52" s="3"/>
      <c r="K52" s="3"/>
      <c r="L52" s="11"/>
      <c r="M52" s="11"/>
      <c r="N52" s="11"/>
    </row>
    <row r="53" spans="1:14" s="1" customFormat="1" ht="15.75">
      <c r="A53" s="3"/>
      <c r="B53" s="4"/>
      <c r="C53" s="3"/>
      <c r="D53" s="3"/>
      <c r="E53" s="3"/>
      <c r="F53" s="3"/>
      <c r="G53" s="3"/>
      <c r="H53" s="3"/>
      <c r="I53" s="3"/>
      <c r="J53" s="3"/>
      <c r="K53" s="3"/>
      <c r="L53" s="11"/>
      <c r="M53" s="11"/>
      <c r="N53" s="11"/>
    </row>
    <row r="54" spans="1:14" s="1" customFormat="1" ht="15.75">
      <c r="A54" s="3"/>
      <c r="B54" s="4"/>
      <c r="C54" s="3"/>
      <c r="D54" s="3"/>
      <c r="E54" s="3"/>
      <c r="F54" s="3"/>
      <c r="G54" s="3"/>
      <c r="H54" s="3"/>
      <c r="I54" s="3"/>
      <c r="J54" s="3"/>
      <c r="K54" s="3"/>
      <c r="L54" s="11"/>
      <c r="M54" s="11"/>
      <c r="N54" s="11"/>
    </row>
    <row r="55" spans="1:14" s="1" customFormat="1" ht="15.75">
      <c r="A55" s="3"/>
      <c r="B55" s="4"/>
      <c r="C55" s="3"/>
      <c r="D55" s="3"/>
      <c r="E55" s="3"/>
      <c r="F55" s="3"/>
      <c r="G55" s="3"/>
      <c r="H55" s="3"/>
      <c r="I55" s="3"/>
      <c r="J55" s="3"/>
      <c r="K55" s="3"/>
      <c r="L55" s="11"/>
      <c r="M55" s="11"/>
      <c r="N55" s="11"/>
    </row>
    <row r="56" spans="1:14" s="1" customFormat="1" ht="15.75">
      <c r="A56" s="3"/>
      <c r="B56" s="4"/>
      <c r="C56" s="3"/>
      <c r="D56" s="3"/>
      <c r="E56" s="3"/>
      <c r="F56" s="3"/>
      <c r="G56" s="3"/>
      <c r="H56" s="3"/>
      <c r="I56" s="3"/>
      <c r="J56" s="3"/>
      <c r="K56" s="3"/>
      <c r="L56" s="11"/>
      <c r="M56" s="11"/>
      <c r="N56" s="11"/>
    </row>
    <row r="57" spans="1:14" s="1" customFormat="1" ht="15.75">
      <c r="A57" s="3"/>
      <c r="B57" s="4"/>
      <c r="C57" s="3"/>
      <c r="D57" s="3"/>
      <c r="E57" s="3"/>
      <c r="F57" s="3"/>
      <c r="G57" s="3"/>
      <c r="H57" s="3"/>
      <c r="I57" s="3"/>
      <c r="J57" s="3"/>
      <c r="K57" s="3"/>
      <c r="L57" s="11"/>
      <c r="M57" s="11"/>
      <c r="N57" s="11"/>
    </row>
    <row r="58" spans="1:14" s="1" customFormat="1" ht="15.75">
      <c r="A58" s="3"/>
      <c r="B58" s="4"/>
      <c r="C58" s="3"/>
      <c r="D58" s="3"/>
      <c r="E58" s="3"/>
      <c r="F58" s="3"/>
      <c r="G58" s="3"/>
      <c r="H58" s="3"/>
      <c r="I58" s="3"/>
      <c r="J58" s="3"/>
      <c r="K58" s="3"/>
      <c r="L58" s="11"/>
      <c r="M58" s="11"/>
      <c r="N58" s="11"/>
    </row>
    <row r="59" spans="1:14" s="1" customFormat="1" ht="15.75">
      <c r="A59" s="3"/>
      <c r="B59" s="4"/>
      <c r="C59" s="3"/>
      <c r="D59" s="3"/>
      <c r="E59" s="3"/>
      <c r="F59" s="3"/>
      <c r="G59" s="3"/>
      <c r="H59" s="3"/>
      <c r="I59" s="3"/>
      <c r="J59" s="3"/>
      <c r="K59" s="3"/>
      <c r="L59" s="11"/>
      <c r="M59" s="11"/>
      <c r="N59" s="11"/>
    </row>
    <row r="60" spans="1:14" s="1" customFormat="1" ht="15.75">
      <c r="A60" s="3"/>
      <c r="B60" s="4"/>
      <c r="C60" s="3"/>
      <c r="D60" s="3"/>
      <c r="E60" s="3"/>
      <c r="F60" s="3"/>
      <c r="G60" s="3"/>
      <c r="H60" s="3"/>
      <c r="I60" s="3"/>
      <c r="J60" s="3"/>
      <c r="K60" s="3"/>
      <c r="L60" s="11"/>
      <c r="M60" s="11"/>
      <c r="N60" s="11"/>
    </row>
    <row r="61" spans="1:14" s="1" customFormat="1" ht="15.75">
      <c r="A61" s="3"/>
      <c r="B61" s="4"/>
      <c r="C61" s="3"/>
      <c r="D61" s="3"/>
      <c r="E61" s="3"/>
      <c r="F61" s="3"/>
      <c r="G61" s="3"/>
      <c r="H61" s="3"/>
      <c r="I61" s="3"/>
      <c r="J61" s="3"/>
      <c r="K61" s="3"/>
      <c r="L61" s="11"/>
      <c r="M61" s="11"/>
      <c r="N61" s="11"/>
    </row>
    <row r="62" spans="1:14" s="2" customFormat="1" ht="15.75">
      <c r="A62" s="3"/>
      <c r="B62" s="4"/>
      <c r="C62" s="3"/>
      <c r="D62" s="3"/>
      <c r="E62" s="3"/>
      <c r="F62" s="3"/>
      <c r="G62" s="3"/>
      <c r="H62" s="3"/>
      <c r="I62" s="3"/>
      <c r="J62" s="3"/>
      <c r="K62" s="3"/>
      <c r="L62" s="11"/>
      <c r="M62" s="11"/>
      <c r="N62" s="11"/>
    </row>
    <row r="63" spans="1:14" s="2" customFormat="1" ht="15.75">
      <c r="A63" s="3"/>
      <c r="B63" s="4"/>
      <c r="C63" s="3"/>
      <c r="D63" s="3"/>
      <c r="E63" s="3"/>
      <c r="F63" s="3"/>
      <c r="G63" s="3"/>
      <c r="H63" s="3"/>
      <c r="I63" s="3"/>
      <c r="J63" s="3"/>
      <c r="K63" s="3"/>
      <c r="L63" s="11"/>
      <c r="M63" s="11"/>
      <c r="N63" s="11"/>
    </row>
    <row r="64" spans="1:14" s="2" customFormat="1" ht="15.75">
      <c r="A64" s="3"/>
      <c r="B64" s="4"/>
      <c r="C64" s="3"/>
      <c r="D64" s="3"/>
      <c r="E64" s="3"/>
      <c r="F64" s="3"/>
      <c r="G64" s="3"/>
      <c r="H64" s="3"/>
      <c r="I64" s="3"/>
      <c r="J64" s="3"/>
      <c r="K64" s="3"/>
      <c r="L64" s="11"/>
      <c r="M64" s="11"/>
      <c r="N64" s="11"/>
    </row>
    <row r="65" spans="1:14" s="2" customFormat="1" ht="15.75">
      <c r="A65" s="3"/>
      <c r="B65" s="4"/>
      <c r="C65" s="3"/>
      <c r="D65" s="3"/>
      <c r="E65" s="3"/>
      <c r="F65" s="3"/>
      <c r="G65" s="3"/>
      <c r="H65" s="3"/>
      <c r="I65" s="3"/>
      <c r="J65" s="3"/>
      <c r="K65" s="3"/>
      <c r="L65" s="11"/>
      <c r="M65" s="11"/>
      <c r="N65" s="11"/>
    </row>
    <row r="66" spans="1:14" s="2" customFormat="1" ht="15.75">
      <c r="A66" s="3"/>
      <c r="B66" s="4"/>
      <c r="C66" s="3"/>
      <c r="D66" s="3"/>
      <c r="E66" s="3"/>
      <c r="F66" s="3"/>
      <c r="G66" s="3"/>
      <c r="H66" s="3"/>
      <c r="I66" s="3"/>
      <c r="J66" s="3"/>
      <c r="K66" s="3"/>
      <c r="L66" s="11"/>
      <c r="M66" s="11"/>
      <c r="N66" s="11"/>
    </row>
    <row r="67" spans="1:14" s="2" customFormat="1" ht="15.75">
      <c r="A67" s="3"/>
      <c r="B67" s="4"/>
      <c r="C67" s="3"/>
      <c r="D67" s="3"/>
      <c r="E67" s="3"/>
      <c r="F67" s="3"/>
      <c r="G67" s="3"/>
      <c r="H67" s="3"/>
      <c r="I67" s="3"/>
      <c r="J67" s="3"/>
      <c r="K67" s="3"/>
      <c r="L67" s="11"/>
      <c r="M67" s="11"/>
      <c r="N67" s="11"/>
    </row>
    <row r="68" spans="1:14" s="1" customFormat="1" ht="15.75">
      <c r="A68" s="3"/>
      <c r="B68" s="4"/>
      <c r="C68" s="3"/>
      <c r="D68" s="3"/>
      <c r="E68" s="3"/>
      <c r="F68" s="3"/>
      <c r="G68" s="3"/>
      <c r="H68" s="3"/>
      <c r="I68" s="3"/>
      <c r="J68" s="3"/>
      <c r="K68" s="3"/>
      <c r="L68" s="11"/>
      <c r="M68" s="11"/>
      <c r="N68" s="11"/>
    </row>
    <row r="69" spans="1:14" s="1" customFormat="1" ht="15.75">
      <c r="A69" s="3"/>
      <c r="B69" s="4"/>
      <c r="C69" s="3"/>
      <c r="D69" s="3"/>
      <c r="E69" s="3"/>
      <c r="F69" s="3"/>
      <c r="G69" s="3"/>
      <c r="H69" s="3"/>
      <c r="I69" s="3"/>
      <c r="J69" s="3"/>
      <c r="K69" s="3"/>
      <c r="L69" s="11"/>
      <c r="M69" s="11"/>
      <c r="N69" s="11"/>
    </row>
    <row r="70" spans="1:14" s="1" customFormat="1" ht="15.75">
      <c r="A70" s="3"/>
      <c r="B70" s="4"/>
      <c r="C70" s="3"/>
      <c r="D70" s="3"/>
      <c r="E70" s="3"/>
      <c r="F70" s="3"/>
      <c r="G70" s="3"/>
      <c r="H70" s="3"/>
      <c r="I70" s="3"/>
      <c r="J70" s="3"/>
      <c r="K70" s="3"/>
      <c r="L70" s="11"/>
      <c r="M70" s="11"/>
      <c r="N70" s="11"/>
    </row>
    <row r="71" spans="1:14" s="1" customFormat="1" ht="15.75">
      <c r="A71" s="3"/>
      <c r="B71" s="4"/>
      <c r="C71" s="3"/>
      <c r="D71" s="3"/>
      <c r="E71" s="3"/>
      <c r="F71" s="3"/>
      <c r="G71" s="3"/>
      <c r="H71" s="3"/>
      <c r="I71" s="3"/>
      <c r="J71" s="3"/>
      <c r="K71" s="3"/>
      <c r="L71" s="11"/>
      <c r="M71" s="11"/>
      <c r="N71" s="11"/>
    </row>
    <row r="72" spans="1:14" s="1" customFormat="1" ht="15.75">
      <c r="A72" s="3"/>
      <c r="B72" s="4"/>
      <c r="C72" s="3"/>
      <c r="D72" s="3"/>
      <c r="E72" s="3"/>
      <c r="F72" s="3"/>
      <c r="G72" s="3"/>
      <c r="H72" s="3"/>
      <c r="I72" s="3"/>
      <c r="J72" s="3"/>
      <c r="K72" s="3"/>
      <c r="L72" s="11"/>
      <c r="M72" s="11"/>
      <c r="N72" s="11"/>
    </row>
    <row r="73" spans="1:14" s="1" customFormat="1" ht="15.75">
      <c r="A73" s="3"/>
      <c r="B73" s="4"/>
      <c r="C73" s="3"/>
      <c r="D73" s="3"/>
      <c r="E73" s="3"/>
      <c r="F73" s="3"/>
      <c r="G73" s="3"/>
      <c r="H73" s="3"/>
      <c r="I73" s="3"/>
      <c r="J73" s="3"/>
      <c r="K73" s="3"/>
      <c r="L73" s="11"/>
      <c r="M73" s="11"/>
      <c r="N73" s="11"/>
    </row>
    <row r="74" spans="1:14" s="1" customFormat="1" ht="15.75">
      <c r="A74" s="3"/>
      <c r="B74" s="4"/>
      <c r="C74" s="3"/>
      <c r="D74" s="3"/>
      <c r="E74" s="3"/>
      <c r="F74" s="3"/>
      <c r="G74" s="3"/>
      <c r="H74" s="3"/>
      <c r="I74" s="3"/>
      <c r="J74" s="3"/>
      <c r="K74" s="3"/>
      <c r="L74" s="11"/>
      <c r="M74" s="11"/>
      <c r="N74" s="11"/>
    </row>
    <row r="75" spans="1:14" s="1" customFormat="1" ht="15.75">
      <c r="A75" s="3"/>
      <c r="B75" s="4"/>
      <c r="C75" s="3"/>
      <c r="D75" s="3"/>
      <c r="E75" s="3"/>
      <c r="F75" s="3"/>
      <c r="G75" s="3"/>
      <c r="H75" s="3"/>
      <c r="I75" s="3"/>
      <c r="J75" s="3"/>
      <c r="K75" s="3"/>
      <c r="L75" s="11"/>
      <c r="M75" s="11"/>
      <c r="N75" s="11"/>
    </row>
    <row r="76" spans="1:14" s="1" customFormat="1" ht="15.75">
      <c r="A76" s="3"/>
      <c r="B76" s="4"/>
      <c r="C76" s="3"/>
      <c r="D76" s="3"/>
      <c r="E76" s="3"/>
      <c r="F76" s="3"/>
      <c r="G76" s="3"/>
      <c r="H76" s="3"/>
      <c r="I76" s="3"/>
      <c r="J76" s="3"/>
      <c r="K76" s="3"/>
      <c r="L76" s="11"/>
      <c r="M76" s="11"/>
      <c r="N76" s="11"/>
    </row>
    <row r="77" spans="1:14" s="1" customFormat="1" ht="15.75">
      <c r="A77" s="3"/>
      <c r="B77" s="4"/>
      <c r="C77" s="3"/>
      <c r="D77" s="3"/>
      <c r="E77" s="3"/>
      <c r="F77" s="3"/>
      <c r="G77" s="3"/>
      <c r="H77" s="3"/>
      <c r="I77" s="3"/>
      <c r="J77" s="3"/>
      <c r="K77" s="3"/>
      <c r="L77" s="11"/>
      <c r="M77" s="11"/>
      <c r="N77" s="11"/>
    </row>
    <row r="78" spans="1:14" s="1" customFormat="1" ht="15.75">
      <c r="A78" s="3"/>
      <c r="B78" s="4"/>
      <c r="C78" s="3"/>
      <c r="D78" s="3"/>
      <c r="E78" s="3"/>
      <c r="F78" s="3"/>
      <c r="G78" s="3"/>
      <c r="H78" s="3"/>
      <c r="I78" s="3"/>
      <c r="J78" s="3"/>
      <c r="K78" s="3"/>
      <c r="L78" s="11"/>
      <c r="M78" s="11"/>
      <c r="N78" s="11"/>
    </row>
    <row r="79" spans="1:14" s="1" customFormat="1" ht="15.75">
      <c r="A79" s="3"/>
      <c r="B79" s="4"/>
      <c r="C79" s="3"/>
      <c r="D79" s="3"/>
      <c r="E79" s="3"/>
      <c r="F79" s="3"/>
      <c r="G79" s="3"/>
      <c r="H79" s="3"/>
      <c r="I79" s="3"/>
      <c r="J79" s="3"/>
      <c r="K79" s="3"/>
      <c r="L79" s="11"/>
      <c r="M79" s="11"/>
      <c r="N79" s="11"/>
    </row>
    <row r="80" spans="1:14" s="1" customFormat="1" ht="15.75">
      <c r="A80" s="3"/>
      <c r="B80" s="4"/>
      <c r="C80" s="3"/>
      <c r="D80" s="3"/>
      <c r="E80" s="3"/>
      <c r="F80" s="3"/>
      <c r="G80" s="3"/>
      <c r="H80" s="3"/>
      <c r="I80" s="3"/>
      <c r="J80" s="3"/>
      <c r="K80" s="3"/>
      <c r="L80" s="11"/>
      <c r="M80" s="11"/>
      <c r="N80" s="11"/>
    </row>
    <row r="81" spans="1:14" s="1" customFormat="1" ht="15.75">
      <c r="A81" s="3"/>
      <c r="B81" s="4"/>
      <c r="C81" s="3"/>
      <c r="D81" s="3"/>
      <c r="E81" s="3"/>
      <c r="F81" s="3"/>
      <c r="G81" s="3"/>
      <c r="H81" s="3"/>
      <c r="I81" s="3"/>
      <c r="J81" s="3"/>
      <c r="K81" s="3"/>
      <c r="L81" s="11"/>
      <c r="M81" s="11"/>
      <c r="N81" s="11"/>
    </row>
    <row r="82" spans="1:14" s="1" customFormat="1" ht="15.75">
      <c r="A82" s="3"/>
      <c r="B82" s="4"/>
      <c r="C82" s="3"/>
      <c r="D82" s="3"/>
      <c r="E82" s="3"/>
      <c r="F82" s="3"/>
      <c r="G82" s="3"/>
      <c r="H82" s="3"/>
      <c r="I82" s="3"/>
      <c r="J82" s="3"/>
      <c r="K82" s="3"/>
      <c r="L82" s="11"/>
      <c r="M82" s="11"/>
      <c r="N82" s="11"/>
    </row>
    <row r="83" spans="1:14" s="1" customFormat="1" ht="15.75">
      <c r="A83" s="3"/>
      <c r="B83" s="4"/>
      <c r="C83" s="3"/>
      <c r="D83" s="3"/>
      <c r="E83" s="3"/>
      <c r="F83" s="3"/>
      <c r="G83" s="3"/>
      <c r="H83" s="3"/>
      <c r="I83" s="3"/>
      <c r="J83" s="3"/>
      <c r="K83" s="3"/>
      <c r="L83" s="11"/>
      <c r="M83" s="11"/>
      <c r="N83" s="11"/>
    </row>
    <row r="84" spans="1:14" s="1" customFormat="1" ht="15.75">
      <c r="A84" s="3"/>
      <c r="B84" s="4"/>
      <c r="C84" s="3"/>
      <c r="D84" s="3"/>
      <c r="E84" s="3"/>
      <c r="F84" s="3"/>
      <c r="G84" s="3"/>
      <c r="H84" s="3"/>
      <c r="I84" s="3"/>
      <c r="J84" s="3"/>
      <c r="K84" s="3"/>
      <c r="L84" s="11"/>
      <c r="M84" s="11"/>
      <c r="N84" s="11"/>
    </row>
    <row r="85" spans="1:14" ht="24.75" customHeight="1"/>
    <row r="86" spans="1:14" s="1" customFormat="1" ht="33" customHeight="1">
      <c r="A86" s="3"/>
      <c r="B86" s="4"/>
      <c r="C86" s="3"/>
      <c r="D86" s="3"/>
      <c r="E86" s="3"/>
      <c r="F86" s="3"/>
      <c r="G86" s="3"/>
      <c r="H86" s="3"/>
      <c r="I86" s="3"/>
      <c r="J86" s="3"/>
      <c r="K86" s="3"/>
      <c r="L86" s="11"/>
      <c r="M86" s="11"/>
      <c r="N86" s="11"/>
    </row>
    <row r="87" spans="1:14" ht="11.25" customHeight="1"/>
    <row r="88" spans="1:14" ht="18.75" customHeight="1"/>
    <row r="89" spans="1:14" ht="42" customHeight="1"/>
  </sheetData>
  <mergeCells count="13">
    <mergeCell ref="B27:M27"/>
    <mergeCell ref="B28:M28"/>
    <mergeCell ref="C29:E29"/>
    <mergeCell ref="A3:A4"/>
    <mergeCell ref="B3:B4"/>
    <mergeCell ref="C3:C4"/>
    <mergeCell ref="D3:D4"/>
    <mergeCell ref="A2:K2"/>
    <mergeCell ref="E3:G3"/>
    <mergeCell ref="H3:J3"/>
    <mergeCell ref="K3:N3"/>
    <mergeCell ref="A25:L25"/>
    <mergeCell ref="M1:N2"/>
  </mergeCells>
  <pageMargins left="0.23622047244094499" right="0.23622047244094499" top="0.74803149606299202" bottom="0.74803149606299202" header="0.31496062992126" footer="0.31496062992126"/>
  <pageSetup paperSize="9" scale="66" fitToHeight="4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BUH6</cp:lastModifiedBy>
  <cp:lastPrinted>2026-05-25T08:29:12Z</cp:lastPrinted>
  <dcterms:created xsi:type="dcterms:W3CDTF">2006-09-16T00:00:00Z</dcterms:created>
  <dcterms:modified xsi:type="dcterms:W3CDTF">2026-05-25T08:29:14Z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E84733A4769C45D19BBFA5345A003895</vt:lpwstr>
  </property>
  <property fmtid="{D5CDD505-2E9C-101B-9397-08002B2CF9AE}" pid="3" name="KSOProductBuildVer">
    <vt:lpwstr>1049-11.2.0.11074</vt:lpwstr>
  </property>
</Properties>
</file>