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32760" yWindow="-32760" windowWidth="23256" windowHeight="11628" activeTab="1"/>
  </bookViews>
  <sheets>
    <sheet name="БланкРасчета" sheetId="1" r:id="rId1"/>
    <sheet name="Лист1" sheetId="2" r:id="rId2"/>
  </sheets>
  <definedNames>
    <definedName name="details">БланкРасчета!#REF!</definedName>
    <definedName name="DETAILS.1">БланкРасчета!$14:$14</definedName>
    <definedName name="DETAILS.2">БланкРасчета!$15:$15</definedName>
    <definedName name="DETAILS.3">БланкРасчета!$16:$16</definedName>
    <definedName name="DETAILS.4">БланкРасчета!$17:$17</definedName>
    <definedName name="DETAILS.5">БланкРасчета!$18:$18</definedName>
    <definedName name="DETAILS.6">БланкРасчета!$19:$19</definedName>
    <definedName name="ДатаНМЦК">БланкРасчета!$D$27</definedName>
    <definedName name="Доп1_Значение">БланкРасчета!$D$6</definedName>
    <definedName name="Доп1_Параметр">БланкРасчета!$A$6</definedName>
    <definedName name="ЕИ">БланкРасчета!#REF!</definedName>
    <definedName name="ЕП_Цена_Проверка">БланкРасчета!$P$21</definedName>
    <definedName name="_xlnm.Print_Titles" localSheetId="0">БланкРасчета!$12:$13</definedName>
    <definedName name="Заказчик">БланкРасчета!$D$3</definedName>
    <definedName name="ИСТ">БланкРасчета!$P$1</definedName>
    <definedName name="Колво">БланкРасчета!#REF!</definedName>
    <definedName name="КоэффВарЦен">БланкРасчета!#REF!</definedName>
    <definedName name="Наименование">БланкРасчета!#REF!</definedName>
    <definedName name="НМЦК">БланкРасчета!#REF!</definedName>
    <definedName name="НМЦК_Контракт_Сумма">БланкРасчета!$O$22</definedName>
    <definedName name="НМЦК_Контракт_Текст1">БланкРасчета!$A$22</definedName>
    <definedName name="НМЦК_Контракт_Текст2">БланкРасчета!$N$22</definedName>
    <definedName name="НМЦК_Метод">БланкРасчета!$D$10</definedName>
    <definedName name="НМЦК_Проверка">БланкРасчета!#REF!</definedName>
    <definedName name="Номер">БланкРасчета!#REF!</definedName>
    <definedName name="ОКПД">БланкРасчета!#REF!</definedName>
    <definedName name="ПредметКонтракта">БланкРасчета!$D$4</definedName>
    <definedName name="РаботникДолжность">БланкРасчета!$D$25</definedName>
    <definedName name="РаботникФИО">БланкРасчета!$I$25</definedName>
    <definedName name="СпособРазмещения">БланкРасчета!$D$5</definedName>
    <definedName name="СредКварОткл">БланкРасчета!#REF!</definedName>
    <definedName name="СредняяЦена">БланкРасчета!#REF!</definedName>
    <definedName name="Срок_Исполнения">БланкРасчета!$D$7</definedName>
  </definedNames>
  <calcPr calcId="145621"/>
</workbook>
</file>

<file path=xl/calcChain.xml><?xml version="1.0" encoding="utf-8"?>
<calcChain xmlns="http://schemas.openxmlformats.org/spreadsheetml/2006/main">
  <c r="K18" i="2" l="1"/>
  <c r="N18" i="2" s="1"/>
  <c r="L18" i="2"/>
  <c r="F18" i="2"/>
  <c r="H18" i="2"/>
  <c r="J18" i="2"/>
  <c r="K17" i="2"/>
  <c r="N17" i="2" s="1"/>
  <c r="L17" i="2"/>
  <c r="F17" i="2"/>
  <c r="H17" i="2"/>
  <c r="J17" i="2"/>
  <c r="K15" i="2"/>
  <c r="N15" i="2" s="1"/>
  <c r="L13" i="2"/>
  <c r="K13" i="2"/>
  <c r="N13" i="2" s="1"/>
  <c r="K14" i="2"/>
  <c r="K16" i="2"/>
  <c r="N16" i="2" s="1"/>
  <c r="L14" i="2"/>
  <c r="L15" i="2"/>
  <c r="L16" i="2"/>
  <c r="J14" i="2"/>
  <c r="J15" i="2"/>
  <c r="J16" i="2"/>
  <c r="H14" i="2"/>
  <c r="H15" i="2"/>
  <c r="H16" i="2"/>
  <c r="F14" i="2"/>
  <c r="F15" i="2"/>
  <c r="F16" i="2"/>
  <c r="F13" i="2"/>
  <c r="J13" i="2"/>
  <c r="H13" i="2"/>
  <c r="M19" i="1"/>
  <c r="N19" i="1" s="1"/>
  <c r="L19" i="1"/>
  <c r="O19" i="1"/>
  <c r="K19" i="1"/>
  <c r="I19" i="1"/>
  <c r="G19" i="1"/>
  <c r="M18" i="1"/>
  <c r="N18" i="1"/>
  <c r="L18" i="1"/>
  <c r="O18" i="1"/>
  <c r="K18" i="1"/>
  <c r="I18" i="1"/>
  <c r="G18" i="1"/>
  <c r="M17" i="1"/>
  <c r="L17" i="1"/>
  <c r="O17" i="1"/>
  <c r="K17" i="1"/>
  <c r="I17" i="1"/>
  <c r="G17" i="1"/>
  <c r="M16" i="1"/>
  <c r="N16" i="1" s="1"/>
  <c r="L16" i="1"/>
  <c r="O16" i="1"/>
  <c r="K16" i="1"/>
  <c r="K21" i="1" s="1"/>
  <c r="I16" i="1"/>
  <c r="G16" i="1"/>
  <c r="M15" i="1"/>
  <c r="L15" i="1"/>
  <c r="N15" i="1" s="1"/>
  <c r="K15" i="1"/>
  <c r="I15" i="1"/>
  <c r="G15" i="1"/>
  <c r="M14" i="1"/>
  <c r="L14" i="1"/>
  <c r="N14" i="1" s="1"/>
  <c r="O14" i="1"/>
  <c r="K14" i="1"/>
  <c r="I14" i="1"/>
  <c r="I21" i="1" s="1"/>
  <c r="G14" i="1"/>
  <c r="G21" i="1" s="1"/>
  <c r="N17" i="1"/>
  <c r="M15" i="2" l="1"/>
  <c r="F19" i="2"/>
  <c r="M14" i="2"/>
  <c r="N14" i="2"/>
  <c r="N20" i="2" s="1"/>
  <c r="J19" i="2"/>
  <c r="M17" i="2"/>
  <c r="H19" i="2"/>
  <c r="M16" i="2"/>
  <c r="M13" i="2"/>
  <c r="M18" i="2"/>
  <c r="O15" i="1"/>
  <c r="O22" i="1" s="1"/>
</calcChain>
</file>

<file path=xl/sharedStrings.xml><?xml version="1.0" encoding="utf-8"?>
<sst xmlns="http://schemas.openxmlformats.org/spreadsheetml/2006/main" count="112" uniqueCount="68">
  <si>
    <t>Обоснование начальной (максимальной) цены контракта</t>
  </si>
  <si>
    <t>Основные характеристики объекта закупки</t>
  </si>
  <si>
    <t>Расчет НМЦК</t>
  </si>
  <si>
    <t>№</t>
  </si>
  <si>
    <t>Наименование товара, услуги (работы)</t>
  </si>
  <si>
    <t>Кол-во</t>
  </si>
  <si>
    <t>поставщик 1</t>
  </si>
  <si>
    <t>поставщик 2</t>
  </si>
  <si>
    <t>поставщик 3</t>
  </si>
  <si>
    <t>Итого</t>
  </si>
  <si>
    <t>Заказчик</t>
  </si>
  <si>
    <t>Предмет контракта</t>
  </si>
  <si>
    <t>Код ОКПД2</t>
  </si>
  <si>
    <t>Ед. изм</t>
  </si>
  <si>
    <t>Способ размещения</t>
  </si>
  <si>
    <t>Работник контрактной службы/контрактный управляющий:</t>
  </si>
  <si>
    <t>должность</t>
  </si>
  <si>
    <t>Ф.И.О.</t>
  </si>
  <si>
    <t>подпись</t>
  </si>
  <si>
    <t>Дата подготовки обоснования НМЦК:</t>
  </si>
  <si>
    <t>Согласно технического задания</t>
  </si>
  <si>
    <t>Цена, руб.</t>
  </si>
  <si>
    <t>Сумма, руб.</t>
  </si>
  <si>
    <t>Срок исполнения контракта</t>
  </si>
  <si>
    <t>Однородность совокупности значений выявленных цен, используемых в расчете НМЦ</t>
  </si>
  <si>
    <t xml:space="preserve">Средняя арифметическая цена за единицу     &lt;ц&gt; </t>
  </si>
  <si>
    <t>Среднее квадратичное отклонение</t>
  </si>
  <si>
    <t>НМЦ, определяемая методом сопоставимых рыночных цен</t>
  </si>
  <si>
    <t>Коэффициент вариации цен V (%)                         (не должен превышать 33%)</t>
  </si>
  <si>
    <t>Расчет НМЦ по формуле                             v - кол-во (объем) закупаемых ТРУ;
n - кол-во значений, используемых в расчете;
i - номер источника ценовой информации;
     - цена единицы
.</t>
  </si>
  <si>
    <t>Метод определения НМЦК 
с обоснованием:</t>
  </si>
  <si>
    <t>На основании проведенного анализа рынка, с учетом округления значений НМЦК составляет:</t>
  </si>
  <si>
    <t>МБДОУ "ДС №3 "Ласточка"</t>
  </si>
  <si>
    <t>Поставка товара "Мясо, рыба"</t>
  </si>
  <si>
    <t>Электронный аукцион</t>
  </si>
  <si>
    <t>ИКЗ</t>
  </si>
  <si>
    <t>18 38605020952860501001 0038 001 0000 000</t>
  </si>
  <si>
    <t xml:space="preserve">Поставка товара должна быть осуществлена с момента подписания по 31 декабря 2019 г. </t>
  </si>
  <si>
    <t>Метод сопоставимых рыночных цен (анализа рынка)</t>
  </si>
  <si>
    <t>10.11.31.110</t>
  </si>
  <si>
    <t>Мясо говядина полуфабрикат</t>
  </si>
  <si>
    <t>кг</t>
  </si>
  <si>
    <t>10.11.32.110</t>
  </si>
  <si>
    <t>Мясо свинина полуфабрикат</t>
  </si>
  <si>
    <t>10.20.23.122</t>
  </si>
  <si>
    <t>Сельдь с/с</t>
  </si>
  <si>
    <t>10.20.13.122</t>
  </si>
  <si>
    <t>Рыба лососевая (горбуша)</t>
  </si>
  <si>
    <t>Рыба лососевая (кета)</t>
  </si>
  <si>
    <t>Рыба Семга св/морож</t>
  </si>
  <si>
    <t>МАДОУ "ДС №3 "Ласточка"</t>
  </si>
  <si>
    <t>Предмет договора</t>
  </si>
  <si>
    <t>Согласно спецификации</t>
  </si>
  <si>
    <t xml:space="preserve">Обоснование начальной (максимальной) цены договора </t>
  </si>
  <si>
    <t>Метод определения НМЦД с обоснованием:</t>
  </si>
  <si>
    <t>Расчет НМЦД</t>
  </si>
  <si>
    <t>кг.</t>
  </si>
  <si>
    <t>Запрос котировок в электронной форме</t>
  </si>
  <si>
    <t>контрактный упраляющий</t>
  </si>
  <si>
    <t>Симовонова Любовь Николаевна</t>
  </si>
  <si>
    <t>батон в ассортименте</t>
  </si>
  <si>
    <t>сухари панировочные</t>
  </si>
  <si>
    <t>вафли в ассортименте</t>
  </si>
  <si>
    <t>ПОСТАВКА ТОВАРА "Хлеб и хлебобулочные изделия"</t>
  </si>
  <si>
    <t xml:space="preserve">хлеб пшеничный </t>
  </si>
  <si>
    <t>хлеб ражаной дарницкий</t>
  </si>
  <si>
    <t>печенье в ассортименте</t>
  </si>
  <si>
    <t>ДАТА СОСТАВЛЕНИЯ: 21.05.2026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</si>
</sst>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3" xfId="0" applyFont="1" applyBorder="1"/>
    <xf numFmtId="2" fontId="1" fillId="0" borderId="1" xfId="0" applyNumberFormat="1" applyFont="1" applyBorder="1" applyAlignment="1">
      <alignment wrapText="1"/>
    </xf>
    <xf numFmtId="2" fontId="1" fillId="0" borderId="0" xfId="0" applyNumberFormat="1" applyFont="1" applyAlignment="1">
      <alignment horizontal="center" vertical="center"/>
    </xf>
    <xf numFmtId="0" fontId="2" fillId="0" borderId="0" xfId="0" applyFont="1"/>
    <xf numFmtId="2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wrapText="1"/>
    </xf>
    <xf numFmtId="0" fontId="3" fillId="0" borderId="0" xfId="0" applyFont="1" applyAlignment="1">
      <alignment horizontal="centerContinuous" wrapText="1"/>
    </xf>
    <xf numFmtId="0" fontId="1" fillId="0" borderId="0" xfId="0" applyFont="1" applyAlignment="1">
      <alignment horizontal="centerContinuous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3" fillId="0" borderId="6" xfId="0" applyFont="1" applyBorder="1" applyAlignment="1"/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/>
    <xf numFmtId="0" fontId="1" fillId="0" borderId="0" xfId="0" applyFont="1" applyAlignment="1"/>
    <xf numFmtId="2" fontId="1" fillId="0" borderId="0" xfId="0" applyNumberFormat="1" applyFont="1" applyAlignment="1"/>
    <xf numFmtId="2" fontId="1" fillId="0" borderId="6" xfId="0" applyNumberFormat="1" applyFont="1" applyBorder="1" applyAlignment="1"/>
    <xf numFmtId="2" fontId="1" fillId="0" borderId="0" xfId="0" applyNumberFormat="1" applyFont="1" applyBorder="1" applyAlignment="1"/>
    <xf numFmtId="0" fontId="1" fillId="0" borderId="1" xfId="0" applyFont="1" applyBorder="1" applyAlignment="1"/>
    <xf numFmtId="0" fontId="2" fillId="0" borderId="0" xfId="0" applyFont="1" applyAlignment="1"/>
    <xf numFmtId="0" fontId="3" fillId="0" borderId="0" xfId="0" applyFont="1" applyAlignment="1">
      <alignment horizontal="centerContinuous"/>
    </xf>
    <xf numFmtId="0" fontId="4" fillId="0" borderId="2" xfId="0" applyFont="1" applyFill="1" applyBorder="1" applyAlignment="1">
      <alignment horizontal="center" vertical="center"/>
    </xf>
    <xf numFmtId="0" fontId="3" fillId="0" borderId="4" xfId="0" applyFont="1" applyBorder="1" applyAlignment="1"/>
    <xf numFmtId="0" fontId="2" fillId="0" borderId="0" xfId="0" applyFont="1" applyAlignment="1">
      <alignment horizontal="right"/>
    </xf>
    <xf numFmtId="0" fontId="2" fillId="0" borderId="6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protection locked="0"/>
    </xf>
    <xf numFmtId="0" fontId="2" fillId="0" borderId="6" xfId="0" applyFont="1" applyBorder="1" applyAlignment="1"/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/>
    <xf numFmtId="49" fontId="3" fillId="0" borderId="0" xfId="0" applyNumberFormat="1" applyFont="1" applyBorder="1" applyAlignment="1"/>
    <xf numFmtId="2" fontId="0" fillId="0" borderId="0" xfId="0" applyNumberFormat="1"/>
    <xf numFmtId="0" fontId="3" fillId="0" borderId="0" xfId="0" applyFont="1" applyBorder="1" applyAlignment="1">
      <alignment horizontal="left"/>
    </xf>
    <xf numFmtId="49" fontId="3" fillId="0" borderId="0" xfId="0" applyNumberFormat="1" applyFont="1" applyBorder="1" applyAlignment="1">
      <alignment horizontal="left"/>
    </xf>
    <xf numFmtId="0" fontId="2" fillId="0" borderId="0" xfId="0" applyFont="1" applyBorder="1" applyAlignment="1"/>
    <xf numFmtId="0" fontId="6" fillId="0" borderId="0" xfId="0" applyFont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top" wrapText="1"/>
    </xf>
    <xf numFmtId="2" fontId="4" fillId="0" borderId="7" xfId="0" applyNumberFormat="1" applyFont="1" applyFill="1" applyBorder="1" applyAlignment="1">
      <alignment horizontal="center" vertical="top" wrapText="1"/>
    </xf>
    <xf numFmtId="2" fontId="5" fillId="0" borderId="2" xfId="0" applyNumberFormat="1" applyFont="1" applyBorder="1"/>
    <xf numFmtId="2" fontId="1" fillId="0" borderId="1" xfId="0" applyNumberFormat="1" applyFont="1" applyFill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7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/>
    </xf>
    <xf numFmtId="49" fontId="3" fillId="0" borderId="4" xfId="0" applyNumberFormat="1" applyFont="1" applyBorder="1" applyAlignment="1">
      <alignment horizontal="left"/>
    </xf>
    <xf numFmtId="49" fontId="3" fillId="0" borderId="4" xfId="0" applyNumberFormat="1" applyFont="1" applyBorder="1" applyAlignment="1"/>
    <xf numFmtId="0" fontId="1" fillId="0" borderId="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left" vertical="center"/>
    </xf>
    <xf numFmtId="0" fontId="2" fillId="0" borderId="0" xfId="0" applyFont="1" applyAlignment="1">
      <alignment wrapText="1"/>
    </xf>
    <xf numFmtId="0" fontId="1" fillId="0" borderId="5" xfId="0" applyFont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1" fillId="0" borderId="4" xfId="0" applyFont="1" applyBorder="1" applyAlignment="1">
      <alignment horizontal="centerContinuous" vertical="center" wrapText="1"/>
    </xf>
    <xf numFmtId="0" fontId="1" fillId="0" borderId="5" xfId="0" applyFont="1" applyBorder="1" applyAlignment="1">
      <alignment horizontal="centerContinuous" vertical="center" wrapText="1"/>
    </xf>
    <xf numFmtId="0" fontId="1" fillId="0" borderId="3" xfId="0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right" wrapText="1"/>
    </xf>
    <xf numFmtId="0" fontId="1" fillId="0" borderId="6" xfId="0" applyFont="1" applyBorder="1" applyAlignment="1">
      <alignment horizontal="center" wrapText="1"/>
    </xf>
    <xf numFmtId="2" fontId="1" fillId="0" borderId="2" xfId="0" applyNumberFormat="1" applyFont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2" fontId="8" fillId="3" borderId="1" xfId="0" applyNumberFormat="1" applyFont="1" applyFill="1" applyBorder="1" applyAlignment="1">
      <alignment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9" xfId="0" applyFont="1" applyBorder="1" applyAlignment="1">
      <alignment horizontal="center" vertical="top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/>
    </xf>
    <xf numFmtId="49" fontId="3" fillId="0" borderId="4" xfId="0" applyNumberFormat="1" applyFont="1" applyBorder="1" applyAlignment="1">
      <alignment horizontal="left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3" fillId="4" borderId="0" xfId="0" applyFont="1" applyFill="1" applyAlignment="1">
      <alignment horizontal="center"/>
    </xf>
    <xf numFmtId="0" fontId="9" fillId="0" borderId="5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35">
    <dxf>
      <font>
        <strike/>
      </font>
      <fill>
        <patternFill patternType="lightUp">
          <bgColor rgb="FFFF0000"/>
        </patternFill>
      </fill>
    </dxf>
    <dxf>
      <font>
        <b/>
        <i val="0"/>
      </font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b/>
        <i val="0"/>
      </font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b/>
        <i val="0"/>
      </font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strike/>
      </font>
      <fill>
        <patternFill patternType="lightUp">
          <bgColor rgb="FFFF0000"/>
        </patternFill>
      </fill>
    </dxf>
    <dxf>
      <font>
        <strike/>
      </font>
      <fill>
        <patternFill patternType="lightUp">
          <bgColor rgb="FFFF0000"/>
        </patternFill>
      </fill>
    </dxf>
    <dxf>
      <font>
        <b/>
        <i val="0"/>
      </font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b/>
        <i val="0"/>
      </font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b/>
        <i val="0"/>
      </font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strike/>
      </font>
      <fill>
        <patternFill patternType="lightUp">
          <bgColor rgb="FFFF0000"/>
        </patternFill>
      </fill>
    </dxf>
    <dxf>
      <font>
        <strike/>
      </font>
      <fill>
        <patternFill patternType="lightUp">
          <bgColor rgb="FFFF0000"/>
        </patternFill>
      </fill>
    </dxf>
    <dxf>
      <font>
        <b/>
        <i val="0"/>
      </font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b/>
        <i val="0"/>
      </font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b/>
        <i val="0"/>
      </font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strike/>
      </font>
      <fill>
        <patternFill patternType="lightUp">
          <bgColor rgb="FFFF0000"/>
        </patternFill>
      </fill>
    </dxf>
    <dxf>
      <font>
        <strike/>
      </font>
      <fill>
        <patternFill patternType="lightUp">
          <bgColor rgb="FFFF0000"/>
        </patternFill>
      </fill>
    </dxf>
    <dxf>
      <font>
        <b/>
        <i val="0"/>
      </font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b/>
        <i val="0"/>
      </font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b/>
        <i val="0"/>
      </font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strike/>
      </font>
      <fill>
        <patternFill patternType="lightUp">
          <bgColor rgb="FFFF0000"/>
        </patternFill>
      </fill>
    </dxf>
    <dxf>
      <font>
        <strike/>
      </font>
      <fill>
        <patternFill patternType="lightUp">
          <bgColor rgb="FFFF0000"/>
        </patternFill>
      </fill>
    </dxf>
    <dxf>
      <font>
        <b/>
        <i val="0"/>
      </font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b/>
        <i val="0"/>
      </font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b/>
        <i val="0"/>
      </font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strike/>
      </font>
      <fill>
        <patternFill patternType="lightUp">
          <bgColor rgb="FFFF0000"/>
        </patternFill>
      </fill>
    </dxf>
    <dxf>
      <font>
        <strike/>
      </font>
      <fill>
        <patternFill patternType="lightUp">
          <bgColor rgb="FFFF0000"/>
        </patternFill>
      </fill>
    </dxf>
    <dxf>
      <font>
        <b/>
        <i val="0"/>
      </font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b/>
        <i val="0"/>
      </font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b/>
        <i val="0"/>
      </font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strike/>
      </font>
      <fill>
        <patternFill patternType="lightUp">
          <bgColor rgb="FFFF0000"/>
        </patternFill>
      </fill>
    </dxf>
    <dxf>
      <font>
        <strike/>
      </font>
      <fill>
        <patternFill patternType="lightUp">
          <bgColor rgb="FFFF0000"/>
        </patternFill>
      </fill>
    </dxf>
    <dxf>
      <font>
        <b/>
        <i val="0"/>
      </font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b/>
        <i val="0"/>
      </font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b/>
        <i val="0"/>
      </font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strike/>
      </font>
      <fill>
        <patternFill patternType="lightUp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198120</xdr:colOff>
      <xdr:row>12</xdr:row>
      <xdr:rowOff>1554480</xdr:rowOff>
    </xdr:from>
    <xdr:to>
      <xdr:col>14</xdr:col>
      <xdr:colOff>922020</xdr:colOff>
      <xdr:row>12</xdr:row>
      <xdr:rowOff>1965960</xdr:rowOff>
    </xdr:to>
    <xdr:pic>
      <xdr:nvPicPr>
        <xdr:cNvPr id="1741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8720" y="4404360"/>
          <a:ext cx="72390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167640</xdr:colOff>
      <xdr:row>0</xdr:row>
      <xdr:rowOff>0</xdr:rowOff>
    </xdr:from>
    <xdr:to>
      <xdr:col>14</xdr:col>
      <xdr:colOff>1013460</xdr:colOff>
      <xdr:row>6</xdr:row>
      <xdr:rowOff>175260</xdr:rowOff>
    </xdr:to>
    <xdr:pic>
      <xdr:nvPicPr>
        <xdr:cNvPr id="1742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8240" y="0"/>
          <a:ext cx="845820" cy="1272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22860</xdr:colOff>
      <xdr:row>12</xdr:row>
      <xdr:rowOff>502920</xdr:rowOff>
    </xdr:from>
    <xdr:to>
      <xdr:col>12</xdr:col>
      <xdr:colOff>1051560</xdr:colOff>
      <xdr:row>12</xdr:row>
      <xdr:rowOff>944880</xdr:rowOff>
    </xdr:to>
    <xdr:pic>
      <xdr:nvPicPr>
        <xdr:cNvPr id="1743" name="Рисунок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4140" y="3352800"/>
          <a:ext cx="10287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30480</xdr:colOff>
      <xdr:row>12</xdr:row>
      <xdr:rowOff>868680</xdr:rowOff>
    </xdr:from>
    <xdr:to>
      <xdr:col>13</xdr:col>
      <xdr:colOff>998220</xdr:colOff>
      <xdr:row>12</xdr:row>
      <xdr:rowOff>1211580</xdr:rowOff>
    </xdr:to>
    <xdr:pic>
      <xdr:nvPicPr>
        <xdr:cNvPr id="1744" name="Рисунок 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61420" y="3718560"/>
          <a:ext cx="96774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160020</xdr:colOff>
      <xdr:row>11</xdr:row>
      <xdr:rowOff>830580</xdr:rowOff>
    </xdr:from>
    <xdr:to>
      <xdr:col>13</xdr:col>
      <xdr:colOff>883920</xdr:colOff>
      <xdr:row>11</xdr:row>
      <xdr:rowOff>1242060</xdr:rowOff>
    </xdr:to>
    <xdr:pic>
      <xdr:nvPicPr>
        <xdr:cNvPr id="2393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4120" y="3710940"/>
          <a:ext cx="7239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167640</xdr:colOff>
      <xdr:row>0</xdr:row>
      <xdr:rowOff>0</xdr:rowOff>
    </xdr:from>
    <xdr:to>
      <xdr:col>13</xdr:col>
      <xdr:colOff>975360</xdr:colOff>
      <xdr:row>5</xdr:row>
      <xdr:rowOff>99060</xdr:rowOff>
    </xdr:to>
    <xdr:pic>
      <xdr:nvPicPr>
        <xdr:cNvPr id="2394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11740" y="0"/>
          <a:ext cx="807720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152400</xdr:colOff>
      <xdr:row>11</xdr:row>
      <xdr:rowOff>838200</xdr:rowOff>
    </xdr:from>
    <xdr:to>
      <xdr:col>11</xdr:col>
      <xdr:colOff>327660</xdr:colOff>
      <xdr:row>11</xdr:row>
      <xdr:rowOff>1196340</xdr:rowOff>
    </xdr:to>
    <xdr:pic>
      <xdr:nvPicPr>
        <xdr:cNvPr id="2395" name="Рисунок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718560"/>
          <a:ext cx="1752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129540</xdr:colOff>
      <xdr:row>11</xdr:row>
      <xdr:rowOff>914400</xdr:rowOff>
    </xdr:from>
    <xdr:to>
      <xdr:col>12</xdr:col>
      <xdr:colOff>472440</xdr:colOff>
      <xdr:row>11</xdr:row>
      <xdr:rowOff>1341120</xdr:rowOff>
    </xdr:to>
    <xdr:pic>
      <xdr:nvPicPr>
        <xdr:cNvPr id="2396" name="Рисунок 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3540" y="3794760"/>
          <a:ext cx="34290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P27"/>
  <sheetViews>
    <sheetView zoomScaleNormal="100" workbookViewId="0">
      <selection sqref="A1:O27"/>
    </sheetView>
  </sheetViews>
  <sheetFormatPr defaultRowHeight="14.4" x14ac:dyDescent="0.3"/>
  <cols>
    <col min="1" max="1" width="6.6640625" style="31" customWidth="1"/>
    <col min="2" max="2" width="9.109375" style="7" customWidth="1"/>
    <col min="3" max="3" width="24.6640625" style="7" customWidth="1"/>
    <col min="4" max="4" width="6.44140625" style="11" customWidth="1"/>
    <col min="5" max="5" width="9.109375" style="7" customWidth="1"/>
    <col min="6" max="6" width="12.33203125" style="7" customWidth="1"/>
    <col min="7" max="7" width="13.44140625" style="7" customWidth="1"/>
    <col min="8" max="8" width="12.33203125" style="7" customWidth="1"/>
    <col min="9" max="9" width="13.109375" style="7" customWidth="1"/>
    <col min="10" max="10" width="12.33203125" style="7" customWidth="1"/>
    <col min="11" max="11" width="13.88671875" style="7" customWidth="1"/>
    <col min="12" max="14" width="15.88671875" style="7" customWidth="1"/>
    <col min="15" max="15" width="15.44140625" style="3" customWidth="1"/>
    <col min="16" max="16" width="9.109375" hidden="1" customWidth="1"/>
  </cols>
  <sheetData>
    <row r="1" spans="1:16" x14ac:dyDescent="0.3">
      <c r="A1" s="3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4"/>
      <c r="P1">
        <v>1</v>
      </c>
    </row>
    <row r="2" spans="1:16" x14ac:dyDescent="0.3">
      <c r="A2" s="26"/>
      <c r="B2" s="26"/>
      <c r="C2" s="26"/>
      <c r="D2" s="9"/>
      <c r="E2" s="27"/>
      <c r="F2" s="27"/>
      <c r="G2" s="27"/>
      <c r="H2" s="6"/>
      <c r="I2" s="6"/>
      <c r="J2" s="27"/>
      <c r="K2" s="27"/>
      <c r="L2" s="27"/>
      <c r="M2" s="27"/>
      <c r="N2" s="27"/>
      <c r="O2" s="26"/>
    </row>
    <row r="3" spans="1:16" x14ac:dyDescent="0.3">
      <c r="A3" s="57" t="s">
        <v>10</v>
      </c>
      <c r="B3" s="17"/>
      <c r="C3" s="17"/>
      <c r="D3" s="94" t="s">
        <v>32</v>
      </c>
      <c r="E3" s="95"/>
      <c r="F3" s="95"/>
      <c r="G3" s="95"/>
      <c r="H3" s="95"/>
      <c r="I3" s="95"/>
      <c r="J3" s="95"/>
      <c r="K3" s="95"/>
      <c r="L3" s="95"/>
      <c r="M3" s="95"/>
      <c r="N3" s="43"/>
      <c r="O3" s="40"/>
    </row>
    <row r="4" spans="1:16" x14ac:dyDescent="0.3">
      <c r="A4" s="57" t="s">
        <v>11</v>
      </c>
      <c r="B4" s="34"/>
      <c r="C4" s="34"/>
      <c r="D4" s="96" t="s">
        <v>33</v>
      </c>
      <c r="E4" s="97"/>
      <c r="F4" s="97"/>
      <c r="G4" s="97"/>
      <c r="H4" s="97"/>
      <c r="I4" s="97"/>
      <c r="J4" s="97"/>
      <c r="K4" s="97"/>
      <c r="L4" s="97"/>
      <c r="M4" s="97"/>
      <c r="N4" s="43"/>
      <c r="O4" s="40"/>
    </row>
    <row r="5" spans="1:16" x14ac:dyDescent="0.3">
      <c r="A5" s="57" t="s">
        <v>14</v>
      </c>
      <c r="B5" s="34"/>
      <c r="C5" s="34"/>
      <c r="D5" s="96" t="s">
        <v>34</v>
      </c>
      <c r="E5" s="97"/>
      <c r="F5" s="97"/>
      <c r="G5" s="97"/>
      <c r="H5" s="97"/>
      <c r="I5" s="97"/>
      <c r="J5" s="97"/>
      <c r="K5" s="97"/>
      <c r="L5" s="97"/>
      <c r="M5" s="97"/>
      <c r="N5" s="43"/>
      <c r="O5" s="40"/>
    </row>
    <row r="6" spans="1:16" x14ac:dyDescent="0.3">
      <c r="A6" s="58" t="s">
        <v>35</v>
      </c>
      <c r="B6" s="59"/>
      <c r="C6" s="59"/>
      <c r="D6" s="89" t="s">
        <v>36</v>
      </c>
      <c r="E6" s="90"/>
      <c r="F6" s="90"/>
      <c r="G6" s="90"/>
      <c r="H6" s="90"/>
      <c r="I6" s="90"/>
      <c r="J6" s="90"/>
      <c r="K6" s="90"/>
      <c r="L6" s="90"/>
      <c r="M6" s="90"/>
      <c r="N6" s="44"/>
      <c r="O6" s="41"/>
    </row>
    <row r="7" spans="1:16" x14ac:dyDescent="0.3">
      <c r="A7" s="61" t="s">
        <v>23</v>
      </c>
      <c r="B7" s="59"/>
      <c r="C7" s="59"/>
      <c r="D7" s="89" t="s">
        <v>37</v>
      </c>
      <c r="E7" s="90"/>
      <c r="F7" s="90"/>
      <c r="G7" s="90"/>
      <c r="H7" s="90"/>
      <c r="I7" s="90"/>
      <c r="J7" s="90"/>
      <c r="K7" s="90"/>
      <c r="L7" s="90"/>
      <c r="M7" s="90"/>
      <c r="N7" s="44"/>
      <c r="O7" s="41"/>
    </row>
    <row r="8" spans="1:16" x14ac:dyDescent="0.3">
      <c r="A8" s="62"/>
      <c r="B8" s="26"/>
      <c r="C8" s="26"/>
      <c r="D8" s="9"/>
      <c r="E8" s="27"/>
      <c r="F8" s="27"/>
      <c r="G8" s="27"/>
      <c r="H8" s="6"/>
      <c r="I8" s="6"/>
      <c r="J8" s="28"/>
      <c r="K8" s="29"/>
      <c r="L8" s="29"/>
      <c r="M8" s="27"/>
      <c r="N8" s="27"/>
      <c r="O8" s="26"/>
    </row>
    <row r="9" spans="1:16" x14ac:dyDescent="0.3">
      <c r="A9" s="60" t="s">
        <v>1</v>
      </c>
      <c r="B9" s="24"/>
      <c r="C9" s="24"/>
      <c r="D9" s="23" t="s">
        <v>20</v>
      </c>
      <c r="E9" s="24"/>
      <c r="F9" s="24"/>
      <c r="G9" s="24"/>
      <c r="H9" s="24"/>
      <c r="I9" s="24"/>
      <c r="J9" s="24"/>
      <c r="K9" s="24"/>
      <c r="L9" s="24"/>
      <c r="M9" s="24"/>
      <c r="N9" s="24"/>
      <c r="O9" s="25"/>
    </row>
    <row r="10" spans="1:16" x14ac:dyDescent="0.3">
      <c r="A10" s="65" t="s">
        <v>30</v>
      </c>
      <c r="B10" s="66"/>
      <c r="C10" s="67"/>
      <c r="D10" s="63" t="s">
        <v>38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5"/>
    </row>
    <row r="11" spans="1:16" x14ac:dyDescent="0.3">
      <c r="A11" s="100" t="s">
        <v>2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1"/>
    </row>
    <row r="12" spans="1:16" ht="66" x14ac:dyDescent="0.3">
      <c r="A12" s="102" t="s">
        <v>3</v>
      </c>
      <c r="B12" s="91" t="s">
        <v>12</v>
      </c>
      <c r="C12" s="91" t="s">
        <v>4</v>
      </c>
      <c r="D12" s="91" t="s">
        <v>13</v>
      </c>
      <c r="E12" s="83" t="s">
        <v>5</v>
      </c>
      <c r="F12" s="87" t="s">
        <v>6</v>
      </c>
      <c r="G12" s="98"/>
      <c r="H12" s="87" t="s">
        <v>7</v>
      </c>
      <c r="I12" s="88"/>
      <c r="J12" s="87" t="s">
        <v>8</v>
      </c>
      <c r="K12" s="98"/>
      <c r="L12" s="87" t="s">
        <v>24</v>
      </c>
      <c r="M12" s="93"/>
      <c r="N12" s="88"/>
      <c r="O12" s="47" t="s">
        <v>27</v>
      </c>
    </row>
    <row r="13" spans="1:16" ht="132.6" x14ac:dyDescent="0.3">
      <c r="A13" s="103"/>
      <c r="B13" s="92"/>
      <c r="C13" s="92"/>
      <c r="D13" s="99"/>
      <c r="E13" s="84"/>
      <c r="F13" s="54" t="s">
        <v>21</v>
      </c>
      <c r="G13" s="54" t="s">
        <v>22</v>
      </c>
      <c r="H13" s="54" t="s">
        <v>21</v>
      </c>
      <c r="I13" s="54" t="s">
        <v>22</v>
      </c>
      <c r="J13" s="54" t="s">
        <v>21</v>
      </c>
      <c r="K13" s="54" t="s">
        <v>22</v>
      </c>
      <c r="L13" s="55" t="s">
        <v>25</v>
      </c>
      <c r="M13" s="56" t="s">
        <v>26</v>
      </c>
      <c r="N13" s="56" t="s">
        <v>28</v>
      </c>
      <c r="O13" s="48" t="s">
        <v>29</v>
      </c>
    </row>
    <row r="14" spans="1:16" x14ac:dyDescent="0.3">
      <c r="A14" s="18">
        <v>1</v>
      </c>
      <c r="B14" s="33" t="s">
        <v>39</v>
      </c>
      <c r="C14" s="16" t="s">
        <v>40</v>
      </c>
      <c r="D14" s="33" t="s">
        <v>41</v>
      </c>
      <c r="E14" s="19">
        <v>1400</v>
      </c>
      <c r="F14" s="39">
        <v>420</v>
      </c>
      <c r="G14" s="20">
        <f t="shared" ref="G14:G19" si="0">SUM(E14*F14)</f>
        <v>588000</v>
      </c>
      <c r="H14" s="39">
        <v>440</v>
      </c>
      <c r="I14" s="20">
        <f t="shared" ref="I14:I19" si="1">SUM(E14*H14)</f>
        <v>616000</v>
      </c>
      <c r="J14" s="39">
        <v>435</v>
      </c>
      <c r="K14" s="21">
        <f t="shared" ref="K14:K19" si="2">SUM(E14*J14)</f>
        <v>609000</v>
      </c>
      <c r="L14" s="20">
        <f t="shared" ref="L14:L19" si="3">ROUND((F14+H14+J14)/3,0)</f>
        <v>432</v>
      </c>
      <c r="M14" s="50">
        <f t="shared" ref="M14:M19" si="4">STDEV(F14,H14,J14)</f>
        <v>10.408329997330663</v>
      </c>
      <c r="N14" s="50">
        <f t="shared" ref="N14:N19" si="5">(M14/L14)*100</f>
        <v>2.4093356475302459</v>
      </c>
      <c r="O14" s="51">
        <f t="shared" ref="O14:O19" si="6">E14*L14</f>
        <v>604800</v>
      </c>
      <c r="P14" s="42">
        <v>604800</v>
      </c>
    </row>
    <row r="15" spans="1:16" x14ac:dyDescent="0.3">
      <c r="A15" s="18">
        <v>2</v>
      </c>
      <c r="B15" s="33" t="s">
        <v>42</v>
      </c>
      <c r="C15" s="16" t="s">
        <v>43</v>
      </c>
      <c r="D15" s="33" t="s">
        <v>41</v>
      </c>
      <c r="E15" s="19">
        <v>80</v>
      </c>
      <c r="F15" s="39">
        <v>400</v>
      </c>
      <c r="G15" s="20">
        <f t="shared" si="0"/>
        <v>32000</v>
      </c>
      <c r="H15" s="39">
        <v>415</v>
      </c>
      <c r="I15" s="20">
        <f t="shared" si="1"/>
        <v>33200</v>
      </c>
      <c r="J15" s="39">
        <v>440</v>
      </c>
      <c r="K15" s="21">
        <f t="shared" si="2"/>
        <v>35200</v>
      </c>
      <c r="L15" s="20">
        <f t="shared" si="3"/>
        <v>418</v>
      </c>
      <c r="M15" s="50">
        <f t="shared" si="4"/>
        <v>20.207259421636902</v>
      </c>
      <c r="N15" s="50">
        <f t="shared" si="5"/>
        <v>4.83427258890835</v>
      </c>
      <c r="O15" s="51">
        <f t="shared" si="6"/>
        <v>33440</v>
      </c>
      <c r="P15" s="42">
        <v>33440</v>
      </c>
    </row>
    <row r="16" spans="1:16" x14ac:dyDescent="0.3">
      <c r="A16" s="18">
        <v>3</v>
      </c>
      <c r="B16" s="33" t="s">
        <v>44</v>
      </c>
      <c r="C16" s="16" t="s">
        <v>45</v>
      </c>
      <c r="D16" s="33" t="s">
        <v>41</v>
      </c>
      <c r="E16" s="19">
        <v>40</v>
      </c>
      <c r="F16" s="39">
        <v>210</v>
      </c>
      <c r="G16" s="20">
        <f t="shared" si="0"/>
        <v>8400</v>
      </c>
      <c r="H16" s="39">
        <v>220</v>
      </c>
      <c r="I16" s="20">
        <f t="shared" si="1"/>
        <v>8800</v>
      </c>
      <c r="J16" s="39">
        <v>225</v>
      </c>
      <c r="K16" s="21">
        <f t="shared" si="2"/>
        <v>9000</v>
      </c>
      <c r="L16" s="20">
        <f t="shared" si="3"/>
        <v>218</v>
      </c>
      <c r="M16" s="50">
        <f t="shared" si="4"/>
        <v>7.6376261582597333</v>
      </c>
      <c r="N16" s="50">
        <f t="shared" si="5"/>
        <v>3.5034982377338229</v>
      </c>
      <c r="O16" s="51">
        <f t="shared" si="6"/>
        <v>8720</v>
      </c>
      <c r="P16" s="42">
        <v>8720</v>
      </c>
    </row>
    <row r="17" spans="1:16" x14ac:dyDescent="0.3">
      <c r="A17" s="18">
        <v>4</v>
      </c>
      <c r="B17" s="33" t="s">
        <v>46</v>
      </c>
      <c r="C17" s="16" t="s">
        <v>47</v>
      </c>
      <c r="D17" s="33" t="s">
        <v>41</v>
      </c>
      <c r="E17" s="19">
        <v>305</v>
      </c>
      <c r="F17" s="39">
        <v>300</v>
      </c>
      <c r="G17" s="20">
        <f t="shared" si="0"/>
        <v>91500</v>
      </c>
      <c r="H17" s="39">
        <v>310</v>
      </c>
      <c r="I17" s="20">
        <f t="shared" si="1"/>
        <v>94550</v>
      </c>
      <c r="J17" s="39">
        <v>320</v>
      </c>
      <c r="K17" s="21">
        <f t="shared" si="2"/>
        <v>97600</v>
      </c>
      <c r="L17" s="20">
        <f t="shared" si="3"/>
        <v>310</v>
      </c>
      <c r="M17" s="50">
        <f t="shared" si="4"/>
        <v>10</v>
      </c>
      <c r="N17" s="50">
        <f t="shared" si="5"/>
        <v>3.225806451612903</v>
      </c>
      <c r="O17" s="51">
        <f t="shared" si="6"/>
        <v>94550</v>
      </c>
      <c r="P17" s="42">
        <v>94550</v>
      </c>
    </row>
    <row r="18" spans="1:16" x14ac:dyDescent="0.3">
      <c r="A18" s="18">
        <v>5</v>
      </c>
      <c r="B18" s="33" t="s">
        <v>46</v>
      </c>
      <c r="C18" s="16" t="s">
        <v>48</v>
      </c>
      <c r="D18" s="33" t="s">
        <v>41</v>
      </c>
      <c r="E18" s="19">
        <v>295</v>
      </c>
      <c r="F18" s="39">
        <v>330</v>
      </c>
      <c r="G18" s="20">
        <f t="shared" si="0"/>
        <v>97350</v>
      </c>
      <c r="H18" s="39">
        <v>340</v>
      </c>
      <c r="I18" s="20">
        <f t="shared" si="1"/>
        <v>100300</v>
      </c>
      <c r="J18" s="39">
        <v>360</v>
      </c>
      <c r="K18" s="21">
        <f t="shared" si="2"/>
        <v>106200</v>
      </c>
      <c r="L18" s="20">
        <f t="shared" si="3"/>
        <v>343</v>
      </c>
      <c r="M18" s="50">
        <f t="shared" si="4"/>
        <v>15.275252316519467</v>
      </c>
      <c r="N18" s="50">
        <f t="shared" si="5"/>
        <v>4.4534263313467832</v>
      </c>
      <c r="O18" s="51">
        <f t="shared" si="6"/>
        <v>101185</v>
      </c>
      <c r="P18" s="42">
        <v>101185</v>
      </c>
    </row>
    <row r="19" spans="1:16" x14ac:dyDescent="0.3">
      <c r="A19" s="18">
        <v>6</v>
      </c>
      <c r="B19" s="33" t="s">
        <v>46</v>
      </c>
      <c r="C19" s="16" t="s">
        <v>49</v>
      </c>
      <c r="D19" s="33" t="s">
        <v>41</v>
      </c>
      <c r="E19" s="19">
        <v>300</v>
      </c>
      <c r="F19" s="39">
        <v>920</v>
      </c>
      <c r="G19" s="20">
        <f t="shared" si="0"/>
        <v>276000</v>
      </c>
      <c r="H19" s="39">
        <v>930</v>
      </c>
      <c r="I19" s="20">
        <f t="shared" si="1"/>
        <v>279000</v>
      </c>
      <c r="J19" s="39">
        <v>940</v>
      </c>
      <c r="K19" s="21">
        <f t="shared" si="2"/>
        <v>282000</v>
      </c>
      <c r="L19" s="20">
        <f t="shared" si="3"/>
        <v>930</v>
      </c>
      <c r="M19" s="50">
        <f t="shared" si="4"/>
        <v>10</v>
      </c>
      <c r="N19" s="50">
        <f t="shared" si="5"/>
        <v>1.0752688172043012</v>
      </c>
      <c r="O19" s="51">
        <f t="shared" si="6"/>
        <v>279000</v>
      </c>
      <c r="P19" s="42">
        <v>279000</v>
      </c>
    </row>
    <row r="20" spans="1:16" x14ac:dyDescent="0.3">
      <c r="A20" s="18"/>
      <c r="B20" s="15"/>
      <c r="C20" s="16"/>
      <c r="D20" s="15"/>
      <c r="E20" s="8"/>
      <c r="F20" s="1"/>
      <c r="G20" s="1"/>
      <c r="H20" s="1"/>
      <c r="I20" s="1"/>
      <c r="J20" s="1"/>
      <c r="K20" s="2"/>
      <c r="L20" s="1"/>
      <c r="M20" s="50"/>
      <c r="N20" s="50"/>
      <c r="O20" s="51"/>
    </row>
    <row r="21" spans="1:16" x14ac:dyDescent="0.3">
      <c r="A21" s="30"/>
      <c r="B21" s="12"/>
      <c r="C21" s="53" t="s">
        <v>9</v>
      </c>
      <c r="D21" s="10"/>
      <c r="E21" s="5"/>
      <c r="F21" s="5"/>
      <c r="G21" s="5">
        <f>SUM(G14:G20)</f>
        <v>1093250</v>
      </c>
      <c r="H21" s="5"/>
      <c r="I21" s="5">
        <f>SUM(I14:I20)</f>
        <v>1131850</v>
      </c>
      <c r="J21" s="5"/>
      <c r="K21" s="5">
        <f>SUM(K14:K20)</f>
        <v>1139000</v>
      </c>
      <c r="L21" s="52"/>
      <c r="M21" s="50"/>
      <c r="N21" s="50"/>
      <c r="O21" s="5"/>
    </row>
    <row r="22" spans="1:16" x14ac:dyDescent="0.3">
      <c r="A22" s="69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70" t="s">
        <v>31</v>
      </c>
      <c r="O22" s="49">
        <f>SUM(O14:O20)</f>
        <v>1121695</v>
      </c>
    </row>
    <row r="23" spans="1:16" x14ac:dyDescent="0.3">
      <c r="A23" s="24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4"/>
    </row>
    <row r="24" spans="1:16" x14ac:dyDescent="0.3">
      <c r="B24" s="85" t="s">
        <v>15</v>
      </c>
      <c r="C24" s="85"/>
    </row>
    <row r="25" spans="1:16" x14ac:dyDescent="0.3">
      <c r="A25" s="64"/>
      <c r="B25" s="86"/>
      <c r="C25" s="86"/>
      <c r="D25" s="36"/>
      <c r="E25" s="37"/>
      <c r="F25" s="37"/>
      <c r="G25" s="37"/>
      <c r="I25" s="36"/>
      <c r="J25" s="38"/>
      <c r="L25" s="38"/>
      <c r="M25" s="38"/>
      <c r="N25" s="45"/>
    </row>
    <row r="26" spans="1:16" x14ac:dyDescent="0.3">
      <c r="D26" s="82" t="s">
        <v>16</v>
      </c>
      <c r="E26" s="82"/>
      <c r="F26" s="82"/>
      <c r="G26" s="82"/>
      <c r="I26" s="82" t="s">
        <v>17</v>
      </c>
      <c r="J26" s="82"/>
      <c r="L26" s="82" t="s">
        <v>18</v>
      </c>
      <c r="M26" s="82"/>
      <c r="N26" s="46"/>
    </row>
    <row r="27" spans="1:16" x14ac:dyDescent="0.3">
      <c r="C27" s="35" t="s">
        <v>19</v>
      </c>
      <c r="D27" s="80">
        <v>43432</v>
      </c>
      <c r="E27" s="81"/>
    </row>
  </sheetData>
  <sheetProtection password="C561" sheet="1" objects="1" scenarios="1"/>
  <mergeCells count="20">
    <mergeCell ref="D3:M3"/>
    <mergeCell ref="D4:M4"/>
    <mergeCell ref="J12:K12"/>
    <mergeCell ref="D12:D13"/>
    <mergeCell ref="D5:M5"/>
    <mergeCell ref="D6:M6"/>
    <mergeCell ref="A11:O11"/>
    <mergeCell ref="B12:B13"/>
    <mergeCell ref="F12:G12"/>
    <mergeCell ref="A12:A13"/>
    <mergeCell ref="B24:C25"/>
    <mergeCell ref="H12:I12"/>
    <mergeCell ref="D7:M7"/>
    <mergeCell ref="C12:C13"/>
    <mergeCell ref="L12:N12"/>
    <mergeCell ref="D27:E27"/>
    <mergeCell ref="D26:G26"/>
    <mergeCell ref="I26:J26"/>
    <mergeCell ref="L26:M26"/>
    <mergeCell ref="E12:E13"/>
  </mergeCells>
  <phoneticPr fontId="0" type="noConversion"/>
  <conditionalFormatting sqref="O14">
    <cfRule type="expression" dxfId="34" priority="30" stopIfTrue="1">
      <formula>AND(P14&lt;&gt;O14, $P$1=1)</formula>
    </cfRule>
  </conditionalFormatting>
  <conditionalFormatting sqref="G14">
    <cfRule type="expression" dxfId="33" priority="29" stopIfTrue="1">
      <formula>AND(G14=P14, $P$1=2)</formula>
    </cfRule>
  </conditionalFormatting>
  <conditionalFormatting sqref="K14">
    <cfRule type="expression" dxfId="32" priority="27" stopIfTrue="1">
      <formula>AND(K14=P14, $P$1=2)</formula>
    </cfRule>
  </conditionalFormatting>
  <conditionalFormatting sqref="I14">
    <cfRule type="expression" dxfId="31" priority="28" stopIfTrue="1">
      <formula>AND(I14=P14, $P$1=2)</formula>
    </cfRule>
  </conditionalFormatting>
  <conditionalFormatting sqref="N14">
    <cfRule type="expression" dxfId="30" priority="26" stopIfTrue="1">
      <formula>N14&gt;33</formula>
    </cfRule>
  </conditionalFormatting>
  <conditionalFormatting sqref="O15">
    <cfRule type="expression" dxfId="29" priority="25" stopIfTrue="1">
      <formula>AND(P15&lt;&gt;O15, $P$1=1)</formula>
    </cfRule>
  </conditionalFormatting>
  <conditionalFormatting sqref="G15">
    <cfRule type="expression" dxfId="28" priority="24" stopIfTrue="1">
      <formula>AND(G15=P15, $P$1=2)</formula>
    </cfRule>
  </conditionalFormatting>
  <conditionalFormatting sqref="K15">
    <cfRule type="expression" dxfId="27" priority="22" stopIfTrue="1">
      <formula>AND(K15=P15, $P$1=2)</formula>
    </cfRule>
  </conditionalFormatting>
  <conditionalFormatting sqref="I15">
    <cfRule type="expression" dxfId="26" priority="23" stopIfTrue="1">
      <formula>AND(I15=P15, $P$1=2)</formula>
    </cfRule>
  </conditionalFormatting>
  <conditionalFormatting sqref="N15">
    <cfRule type="expression" dxfId="25" priority="21" stopIfTrue="1">
      <formula>N15&gt;33</formula>
    </cfRule>
  </conditionalFormatting>
  <conditionalFormatting sqref="O16">
    <cfRule type="expression" dxfId="24" priority="20" stopIfTrue="1">
      <formula>AND(P16&lt;&gt;O16, $P$1=1)</formula>
    </cfRule>
  </conditionalFormatting>
  <conditionalFormatting sqref="G16">
    <cfRule type="expression" dxfId="23" priority="19" stopIfTrue="1">
      <formula>AND(G16=P16, $P$1=2)</formula>
    </cfRule>
  </conditionalFormatting>
  <conditionalFormatting sqref="K16">
    <cfRule type="expression" dxfId="22" priority="17" stopIfTrue="1">
      <formula>AND(K16=P16, $P$1=2)</formula>
    </cfRule>
  </conditionalFormatting>
  <conditionalFormatting sqref="I16">
    <cfRule type="expression" dxfId="21" priority="18" stopIfTrue="1">
      <formula>AND(I16=P16, $P$1=2)</formula>
    </cfRule>
  </conditionalFormatting>
  <conditionalFormatting sqref="N16">
    <cfRule type="expression" dxfId="20" priority="16" stopIfTrue="1">
      <formula>N16&gt;33</formula>
    </cfRule>
  </conditionalFormatting>
  <conditionalFormatting sqref="O17">
    <cfRule type="expression" dxfId="19" priority="15" stopIfTrue="1">
      <formula>AND(P17&lt;&gt;O17, $P$1=1)</formula>
    </cfRule>
  </conditionalFormatting>
  <conditionalFormatting sqref="G17">
    <cfRule type="expression" dxfId="18" priority="14" stopIfTrue="1">
      <formula>AND(G17=P17, $P$1=2)</formula>
    </cfRule>
  </conditionalFormatting>
  <conditionalFormatting sqref="K17">
    <cfRule type="expression" dxfId="17" priority="12" stopIfTrue="1">
      <formula>AND(K17=P17, $P$1=2)</formula>
    </cfRule>
  </conditionalFormatting>
  <conditionalFormatting sqref="I17">
    <cfRule type="expression" dxfId="16" priority="13" stopIfTrue="1">
      <formula>AND(I17=P17, $P$1=2)</formula>
    </cfRule>
  </conditionalFormatting>
  <conditionalFormatting sqref="N17">
    <cfRule type="expression" dxfId="15" priority="11" stopIfTrue="1">
      <formula>N17&gt;33</formula>
    </cfRule>
  </conditionalFormatting>
  <conditionalFormatting sqref="O18">
    <cfRule type="expression" dxfId="14" priority="10" stopIfTrue="1">
      <formula>AND(P18&lt;&gt;O18, $P$1=1)</formula>
    </cfRule>
  </conditionalFormatting>
  <conditionalFormatting sqref="G18">
    <cfRule type="expression" dxfId="13" priority="9" stopIfTrue="1">
      <formula>AND(G18=P18, $P$1=2)</formula>
    </cfRule>
  </conditionalFormatting>
  <conditionalFormatting sqref="K18">
    <cfRule type="expression" dxfId="12" priority="7" stopIfTrue="1">
      <formula>AND(K18=P18, $P$1=2)</formula>
    </cfRule>
  </conditionalFormatting>
  <conditionalFormatting sqref="I18">
    <cfRule type="expression" dxfId="11" priority="8" stopIfTrue="1">
      <formula>AND(I18=P18, $P$1=2)</formula>
    </cfRule>
  </conditionalFormatting>
  <conditionalFormatting sqref="N18">
    <cfRule type="expression" dxfId="10" priority="6" stopIfTrue="1">
      <formula>N18&gt;33</formula>
    </cfRule>
  </conditionalFormatting>
  <conditionalFormatting sqref="O19">
    <cfRule type="expression" dxfId="9" priority="5" stopIfTrue="1">
      <formula>AND(P19&lt;&gt;O19, $P$1=1)</formula>
    </cfRule>
  </conditionalFormatting>
  <conditionalFormatting sqref="G19">
    <cfRule type="expression" dxfId="8" priority="4" stopIfTrue="1">
      <formula>AND(G19=P19, $P$1=2)</formula>
    </cfRule>
  </conditionalFormatting>
  <conditionalFormatting sqref="K19">
    <cfRule type="expression" dxfId="7" priority="2" stopIfTrue="1">
      <formula>AND(K19=P19, $P$1=2)</formula>
    </cfRule>
  </conditionalFormatting>
  <conditionalFormatting sqref="I19">
    <cfRule type="expression" dxfId="6" priority="3" stopIfTrue="1">
      <formula>AND(I19=P19, $P$1=2)</formula>
    </cfRule>
  </conditionalFormatting>
  <conditionalFormatting sqref="N19">
    <cfRule type="expression" dxfId="5" priority="1" stopIfTrue="1">
      <formula>N19&gt;33</formula>
    </cfRule>
  </conditionalFormatting>
  <pageMargins left="0.31496062992125984" right="0.31496062992125984" top="0.74803149606299213" bottom="0.74803149606299213" header="0.31496062992125984" footer="0.31496062992125984"/>
  <pageSetup paperSize="9" scale="71" fitToHeight="0" orientation="landscape" r:id="rId1"/>
  <headerFooter>
    <oddFooter>Страница  &amp;P из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tabSelected="1" topLeftCell="A4" zoomScaleNormal="100" workbookViewId="0">
      <selection activeCell="B27" sqref="B27"/>
    </sheetView>
  </sheetViews>
  <sheetFormatPr defaultRowHeight="14.4" x14ac:dyDescent="0.3"/>
  <cols>
    <col min="2" max="2" width="29.109375" customWidth="1"/>
    <col min="3" max="3" width="5.6640625" customWidth="1"/>
    <col min="6" max="6" width="12.33203125" customWidth="1"/>
    <col min="8" max="8" width="11.44140625" customWidth="1"/>
    <col min="10" max="10" width="12.5546875" customWidth="1"/>
    <col min="13" max="13" width="11.6640625" customWidth="1"/>
    <col min="14" max="14" width="14.5546875" customWidth="1"/>
    <col min="15" max="15" width="14.33203125" customWidth="1"/>
  </cols>
  <sheetData>
    <row r="1" spans="1:14" x14ac:dyDescent="0.3">
      <c r="A1" s="32" t="s">
        <v>53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/>
    </row>
    <row r="2" spans="1:14" x14ac:dyDescent="0.3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4"/>
    </row>
    <row r="3" spans="1:14" x14ac:dyDescent="0.3">
      <c r="A3" s="26"/>
      <c r="B3" s="26"/>
      <c r="C3" s="9"/>
      <c r="D3" s="27"/>
      <c r="E3" s="27"/>
      <c r="F3" s="27"/>
      <c r="G3" s="6"/>
      <c r="H3" s="6"/>
      <c r="I3" s="27"/>
      <c r="J3" s="27"/>
      <c r="K3" s="27"/>
      <c r="L3" s="27"/>
      <c r="M3" s="27"/>
      <c r="N3" s="26"/>
    </row>
    <row r="4" spans="1:14" x14ac:dyDescent="0.3">
      <c r="A4" s="57" t="s">
        <v>10</v>
      </c>
      <c r="B4" s="17"/>
      <c r="C4" s="94" t="s">
        <v>50</v>
      </c>
      <c r="D4" s="95"/>
      <c r="E4" s="95"/>
      <c r="F4" s="95"/>
      <c r="G4" s="95"/>
      <c r="H4" s="95"/>
      <c r="I4" s="95"/>
      <c r="J4" s="95"/>
      <c r="K4" s="95"/>
      <c r="L4" s="95"/>
      <c r="M4" s="43"/>
      <c r="N4" s="40"/>
    </row>
    <row r="5" spans="1:14" x14ac:dyDescent="0.3">
      <c r="A5" s="57" t="s">
        <v>51</v>
      </c>
      <c r="B5" s="34"/>
      <c r="C5" s="110" t="s">
        <v>63</v>
      </c>
      <c r="D5" s="111"/>
      <c r="E5" s="111"/>
      <c r="F5" s="111"/>
      <c r="G5" s="111"/>
      <c r="H5" s="111"/>
      <c r="I5" s="111"/>
      <c r="J5" s="111"/>
      <c r="K5" s="111"/>
      <c r="L5" s="111"/>
      <c r="M5" s="43"/>
      <c r="N5" s="40"/>
    </row>
    <row r="6" spans="1:14" x14ac:dyDescent="0.3">
      <c r="A6" s="57" t="s">
        <v>14</v>
      </c>
      <c r="B6" s="34"/>
      <c r="C6" s="96" t="s">
        <v>57</v>
      </c>
      <c r="D6" s="97"/>
      <c r="E6" s="97"/>
      <c r="F6" s="97"/>
      <c r="G6" s="97"/>
      <c r="H6" s="97"/>
      <c r="I6" s="97"/>
      <c r="J6" s="97"/>
      <c r="K6" s="97"/>
      <c r="L6" s="97"/>
      <c r="M6" s="43"/>
      <c r="N6" s="40"/>
    </row>
    <row r="7" spans="1:14" x14ac:dyDescent="0.3">
      <c r="A7" s="62"/>
      <c r="B7" s="26"/>
      <c r="C7" s="9"/>
      <c r="D7" s="27"/>
      <c r="E7" s="27"/>
      <c r="F7" s="27"/>
      <c r="G7" s="6"/>
      <c r="H7" s="6"/>
      <c r="I7" s="28"/>
      <c r="J7" s="29"/>
      <c r="K7" s="29"/>
      <c r="L7" s="27"/>
      <c r="M7" s="27"/>
      <c r="N7" s="26"/>
    </row>
    <row r="8" spans="1:14" x14ac:dyDescent="0.3">
      <c r="A8" s="60" t="s">
        <v>1</v>
      </c>
      <c r="B8" s="24"/>
      <c r="C8" s="23" t="s">
        <v>52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5"/>
    </row>
    <row r="9" spans="1:14" ht="28.95" customHeight="1" x14ac:dyDescent="0.3">
      <c r="A9" s="107" t="s">
        <v>54</v>
      </c>
      <c r="B9" s="108"/>
      <c r="C9" s="63" t="s">
        <v>38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5"/>
    </row>
    <row r="10" spans="1:14" x14ac:dyDescent="0.3">
      <c r="A10" s="100" t="s">
        <v>55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1"/>
    </row>
    <row r="11" spans="1:14" ht="68.400000000000006" customHeight="1" x14ac:dyDescent="0.3">
      <c r="A11" s="102" t="s">
        <v>3</v>
      </c>
      <c r="B11" s="91" t="s">
        <v>4</v>
      </c>
      <c r="C11" s="91" t="s">
        <v>13</v>
      </c>
      <c r="D11" s="83" t="s">
        <v>5</v>
      </c>
      <c r="E11" s="87" t="s">
        <v>6</v>
      </c>
      <c r="F11" s="98"/>
      <c r="G11" s="87" t="s">
        <v>7</v>
      </c>
      <c r="H11" s="88"/>
      <c r="I11" s="87" t="s">
        <v>8</v>
      </c>
      <c r="J11" s="98"/>
      <c r="K11" s="87" t="s">
        <v>24</v>
      </c>
      <c r="L11" s="93"/>
      <c r="M11" s="88"/>
      <c r="N11" s="47" t="s">
        <v>27</v>
      </c>
    </row>
    <row r="12" spans="1:14" ht="115.2" customHeight="1" x14ac:dyDescent="0.3">
      <c r="A12" s="103"/>
      <c r="B12" s="104"/>
      <c r="C12" s="105"/>
      <c r="D12" s="106"/>
      <c r="E12" s="55" t="s">
        <v>21</v>
      </c>
      <c r="F12" s="54" t="s">
        <v>22</v>
      </c>
      <c r="G12" s="54" t="s">
        <v>21</v>
      </c>
      <c r="H12" s="54" t="s">
        <v>22</v>
      </c>
      <c r="I12" s="54" t="s">
        <v>21</v>
      </c>
      <c r="J12" s="54" t="s">
        <v>22</v>
      </c>
      <c r="K12" s="55" t="s">
        <v>25</v>
      </c>
      <c r="L12" s="56" t="s">
        <v>26</v>
      </c>
      <c r="M12" s="56" t="s">
        <v>28</v>
      </c>
      <c r="N12" s="48" t="s">
        <v>29</v>
      </c>
    </row>
    <row r="13" spans="1:14" ht="35.4" customHeight="1" x14ac:dyDescent="0.3">
      <c r="A13" s="71">
        <v>1</v>
      </c>
      <c r="B13" s="76" t="s">
        <v>65</v>
      </c>
      <c r="C13" s="77" t="s">
        <v>56</v>
      </c>
      <c r="D13" s="78">
        <v>720</v>
      </c>
      <c r="E13" s="79">
        <v>98</v>
      </c>
      <c r="F13" s="72">
        <f t="shared" ref="F13:F18" si="0">SUM(D13*E13)</f>
        <v>70560</v>
      </c>
      <c r="G13" s="39">
        <v>90</v>
      </c>
      <c r="H13" s="20">
        <f t="shared" ref="H13:H18" si="1">SUM(D13*G13)</f>
        <v>64800</v>
      </c>
      <c r="I13" s="39">
        <v>98</v>
      </c>
      <c r="J13" s="21">
        <f t="shared" ref="J13:J18" si="2">SUM(D13*I13)</f>
        <v>70560</v>
      </c>
      <c r="K13" s="20">
        <f t="shared" ref="K13:K18" si="3">ROUND((E13+G13+I13)/3,0)</f>
        <v>95</v>
      </c>
      <c r="L13" s="50">
        <f t="shared" ref="L13:L18" si="4">STDEV(E13,G13,I13)</f>
        <v>4.6188021535170058</v>
      </c>
      <c r="M13" s="50">
        <f t="shared" ref="M13:M18" si="5">(L13/K13)*100</f>
        <v>4.8618970037021114</v>
      </c>
      <c r="N13" s="51">
        <f t="shared" ref="N13:N18" si="6">D13*K13</f>
        <v>68400</v>
      </c>
    </row>
    <row r="14" spans="1:14" ht="35.4" customHeight="1" x14ac:dyDescent="0.3">
      <c r="A14" s="71">
        <v>2</v>
      </c>
      <c r="B14" s="76" t="s">
        <v>64</v>
      </c>
      <c r="C14" s="77" t="s">
        <v>56</v>
      </c>
      <c r="D14" s="78">
        <v>600</v>
      </c>
      <c r="E14" s="79">
        <v>100</v>
      </c>
      <c r="F14" s="72">
        <f t="shared" si="0"/>
        <v>60000</v>
      </c>
      <c r="G14" s="39">
        <v>90</v>
      </c>
      <c r="H14" s="20">
        <f t="shared" si="1"/>
        <v>54000</v>
      </c>
      <c r="I14" s="39">
        <v>96</v>
      </c>
      <c r="J14" s="21">
        <f t="shared" si="2"/>
        <v>57600</v>
      </c>
      <c r="K14" s="20">
        <f t="shared" si="3"/>
        <v>95</v>
      </c>
      <c r="L14" s="50">
        <f t="shared" si="4"/>
        <v>5.0332229568471663</v>
      </c>
      <c r="M14" s="50">
        <f t="shared" si="5"/>
        <v>5.2981294282601752</v>
      </c>
      <c r="N14" s="51">
        <f t="shared" si="6"/>
        <v>57000</v>
      </c>
    </row>
    <row r="15" spans="1:14" ht="35.4" customHeight="1" x14ac:dyDescent="0.3">
      <c r="A15" s="71">
        <v>3</v>
      </c>
      <c r="B15" s="76" t="s">
        <v>60</v>
      </c>
      <c r="C15" s="77" t="s">
        <v>56</v>
      </c>
      <c r="D15" s="78">
        <v>540</v>
      </c>
      <c r="E15" s="79">
        <v>200</v>
      </c>
      <c r="F15" s="72">
        <f t="shared" si="0"/>
        <v>108000</v>
      </c>
      <c r="G15" s="39">
        <v>178</v>
      </c>
      <c r="H15" s="20">
        <f t="shared" si="1"/>
        <v>96120</v>
      </c>
      <c r="I15" s="39">
        <v>190</v>
      </c>
      <c r="J15" s="21">
        <f t="shared" si="2"/>
        <v>102600</v>
      </c>
      <c r="K15" s="20">
        <f t="shared" si="3"/>
        <v>189</v>
      </c>
      <c r="L15" s="50">
        <f t="shared" si="4"/>
        <v>11.015141094572204</v>
      </c>
      <c r="M15" s="50">
        <f t="shared" si="5"/>
        <v>5.8281169812551346</v>
      </c>
      <c r="N15" s="51">
        <f t="shared" si="6"/>
        <v>102060</v>
      </c>
    </row>
    <row r="16" spans="1:14" ht="35.4" customHeight="1" x14ac:dyDescent="0.3">
      <c r="A16" s="71">
        <v>4</v>
      </c>
      <c r="B16" s="76" t="s">
        <v>61</v>
      </c>
      <c r="C16" s="77" t="s">
        <v>56</v>
      </c>
      <c r="D16" s="78">
        <v>5</v>
      </c>
      <c r="E16" s="79">
        <v>180</v>
      </c>
      <c r="F16" s="72">
        <f t="shared" si="0"/>
        <v>900</v>
      </c>
      <c r="G16" s="39">
        <v>166</v>
      </c>
      <c r="H16" s="20">
        <f t="shared" si="1"/>
        <v>830</v>
      </c>
      <c r="I16" s="39">
        <v>170</v>
      </c>
      <c r="J16" s="21">
        <f t="shared" si="2"/>
        <v>850</v>
      </c>
      <c r="K16" s="20">
        <f t="shared" si="3"/>
        <v>172</v>
      </c>
      <c r="L16" s="50">
        <f t="shared" si="4"/>
        <v>7.2111025509279782</v>
      </c>
      <c r="M16" s="50">
        <f t="shared" si="5"/>
        <v>4.1925014830976615</v>
      </c>
      <c r="N16" s="51">
        <f t="shared" si="6"/>
        <v>860</v>
      </c>
    </row>
    <row r="17" spans="1:15" ht="35.4" customHeight="1" x14ac:dyDescent="0.3">
      <c r="A17" s="71">
        <v>6</v>
      </c>
      <c r="B17" s="76" t="s">
        <v>66</v>
      </c>
      <c r="C17" s="77" t="s">
        <v>56</v>
      </c>
      <c r="D17" s="78">
        <v>80</v>
      </c>
      <c r="E17" s="79">
        <v>240</v>
      </c>
      <c r="F17" s="72">
        <f t="shared" si="0"/>
        <v>19200</v>
      </c>
      <c r="G17" s="39">
        <v>220</v>
      </c>
      <c r="H17" s="20">
        <f t="shared" si="1"/>
        <v>17600</v>
      </c>
      <c r="I17" s="39">
        <v>235</v>
      </c>
      <c r="J17" s="21">
        <f t="shared" si="2"/>
        <v>18800</v>
      </c>
      <c r="K17" s="20">
        <f t="shared" si="3"/>
        <v>232</v>
      </c>
      <c r="L17" s="50">
        <f t="shared" si="4"/>
        <v>10.408329997330663</v>
      </c>
      <c r="M17" s="50">
        <f t="shared" si="5"/>
        <v>4.4863491367804587</v>
      </c>
      <c r="N17" s="51">
        <f t="shared" si="6"/>
        <v>18560</v>
      </c>
    </row>
    <row r="18" spans="1:15" ht="35.4" customHeight="1" x14ac:dyDescent="0.3">
      <c r="A18" s="71">
        <v>7</v>
      </c>
      <c r="B18" s="76" t="s">
        <v>62</v>
      </c>
      <c r="C18" s="77" t="s">
        <v>56</v>
      </c>
      <c r="D18" s="78">
        <v>80</v>
      </c>
      <c r="E18" s="79">
        <v>290</v>
      </c>
      <c r="F18" s="72">
        <f t="shared" si="0"/>
        <v>23200</v>
      </c>
      <c r="G18" s="39">
        <v>290</v>
      </c>
      <c r="H18" s="20">
        <f t="shared" si="1"/>
        <v>23200</v>
      </c>
      <c r="I18" s="39">
        <v>290</v>
      </c>
      <c r="J18" s="21">
        <f t="shared" si="2"/>
        <v>23200</v>
      </c>
      <c r="K18" s="20">
        <f t="shared" si="3"/>
        <v>290</v>
      </c>
      <c r="L18" s="50">
        <f t="shared" si="4"/>
        <v>0</v>
      </c>
      <c r="M18" s="50">
        <f t="shared" si="5"/>
        <v>0</v>
      </c>
      <c r="N18" s="51">
        <f t="shared" si="6"/>
        <v>23200</v>
      </c>
    </row>
    <row r="19" spans="1:15" ht="25.2" customHeight="1" x14ac:dyDescent="0.3">
      <c r="A19" s="30"/>
      <c r="B19" s="73" t="s">
        <v>9</v>
      </c>
      <c r="C19" s="74"/>
      <c r="D19" s="75"/>
      <c r="E19" s="75"/>
      <c r="F19" s="5">
        <f>SUM(F13:F18)</f>
        <v>281860</v>
      </c>
      <c r="G19" s="5"/>
      <c r="H19" s="5">
        <f>SUM(H13:H18)</f>
        <v>256550</v>
      </c>
      <c r="I19" s="5"/>
      <c r="J19" s="5">
        <f>SUM(J13:J18)</f>
        <v>273610</v>
      </c>
      <c r="K19" s="52"/>
      <c r="L19" s="50"/>
      <c r="M19" s="50"/>
      <c r="N19" s="5"/>
    </row>
    <row r="20" spans="1:15" x14ac:dyDescent="0.3">
      <c r="A20" s="69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70" t="s">
        <v>31</v>
      </c>
      <c r="N20" s="49">
        <f>SUM(N13:N18)</f>
        <v>270080</v>
      </c>
      <c r="O20" s="42"/>
    </row>
    <row r="21" spans="1:15" x14ac:dyDescent="0.3">
      <c r="A21" s="24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4"/>
    </row>
    <row r="22" spans="1:15" x14ac:dyDescent="0.3">
      <c r="A22" s="31"/>
      <c r="B22" s="85"/>
      <c r="C22" s="11"/>
      <c r="D22" s="7"/>
      <c r="E22" s="7"/>
      <c r="F22" s="7"/>
      <c r="G22" s="7"/>
      <c r="H22" s="7"/>
      <c r="I22" s="7"/>
      <c r="J22" s="7"/>
      <c r="K22" s="7"/>
      <c r="L22" s="7"/>
      <c r="M22" s="7"/>
      <c r="N22" s="3"/>
    </row>
    <row r="23" spans="1:15" x14ac:dyDescent="0.3">
      <c r="A23" s="64"/>
      <c r="B23" s="86"/>
      <c r="C23" s="36" t="s">
        <v>58</v>
      </c>
      <c r="D23" s="37"/>
      <c r="E23" s="37"/>
      <c r="F23" s="37"/>
      <c r="G23" s="7"/>
      <c r="H23" s="36" t="s">
        <v>59</v>
      </c>
      <c r="I23" s="38"/>
      <c r="J23" s="7"/>
      <c r="K23" s="38"/>
      <c r="L23" s="38"/>
      <c r="M23" s="45"/>
      <c r="N23" s="3"/>
    </row>
    <row r="24" spans="1:15" x14ac:dyDescent="0.3">
      <c r="A24" s="31"/>
      <c r="B24" s="7"/>
      <c r="C24" s="82" t="s">
        <v>16</v>
      </c>
      <c r="D24" s="82"/>
      <c r="E24" s="82"/>
      <c r="F24" s="82"/>
      <c r="G24" s="7"/>
      <c r="H24" s="82" t="s">
        <v>17</v>
      </c>
      <c r="I24" s="82"/>
      <c r="J24" s="7"/>
      <c r="K24" s="82" t="s">
        <v>18</v>
      </c>
      <c r="L24" s="82"/>
      <c r="M24" s="46"/>
      <c r="N24" s="3"/>
    </row>
    <row r="25" spans="1:15" x14ac:dyDescent="0.3">
      <c r="A25" s="31"/>
      <c r="B25" s="35"/>
      <c r="C25" s="80"/>
      <c r="D25" s="81"/>
      <c r="E25" s="7"/>
      <c r="F25" s="7"/>
      <c r="G25" s="7"/>
      <c r="H25" s="7"/>
      <c r="I25" s="7"/>
      <c r="J25" s="7"/>
      <c r="K25" s="7"/>
      <c r="L25" s="7"/>
      <c r="M25" s="7"/>
      <c r="N25" s="3"/>
    </row>
    <row r="26" spans="1:15" x14ac:dyDescent="0.3">
      <c r="B26" s="112" t="s">
        <v>67</v>
      </c>
      <c r="C26" s="112"/>
      <c r="D26" s="112"/>
    </row>
  </sheetData>
  <mergeCells count="20">
    <mergeCell ref="B26:D26"/>
    <mergeCell ref="E11:F11"/>
    <mergeCell ref="C25:D25"/>
    <mergeCell ref="G11:H11"/>
    <mergeCell ref="I11:J11"/>
    <mergeCell ref="K11:M11"/>
    <mergeCell ref="B22:B23"/>
    <mergeCell ref="C24:F24"/>
    <mergeCell ref="H24:I24"/>
    <mergeCell ref="K24:L24"/>
    <mergeCell ref="A2:M2"/>
    <mergeCell ref="C4:L4"/>
    <mergeCell ref="C5:L5"/>
    <mergeCell ref="C6:L6"/>
    <mergeCell ref="A10:N10"/>
    <mergeCell ref="A11:A12"/>
    <mergeCell ref="B11:B12"/>
    <mergeCell ref="C11:C12"/>
    <mergeCell ref="D11:D12"/>
    <mergeCell ref="A9:B9"/>
  </mergeCells>
  <conditionalFormatting sqref="N13:N18">
    <cfRule type="expression" dxfId="4" priority="30" stopIfTrue="1">
      <formula>AND(O13&lt;&gt;N13, $O$1=1)</formula>
    </cfRule>
  </conditionalFormatting>
  <conditionalFormatting sqref="F13:F18">
    <cfRule type="expression" dxfId="3" priority="29" stopIfTrue="1">
      <formula>AND(F13=O13, $O$1=2)</formula>
    </cfRule>
  </conditionalFormatting>
  <conditionalFormatting sqref="J13:J18">
    <cfRule type="expression" dxfId="2" priority="27" stopIfTrue="1">
      <formula>AND(J13=O13, $O$1=2)</formula>
    </cfRule>
  </conditionalFormatting>
  <conditionalFormatting sqref="H13:H18">
    <cfRule type="expression" dxfId="1" priority="28" stopIfTrue="1">
      <formula>AND(H13=O13, $O$1=2)</formula>
    </cfRule>
  </conditionalFormatting>
  <conditionalFormatting sqref="M13:M18">
    <cfRule type="expression" dxfId="0" priority="26" stopIfTrue="1">
      <formula>M13&gt;33</formula>
    </cfRule>
  </conditionalFormatting>
  <pageMargins left="0.7" right="0.7" top="0.75" bottom="0.75" header="0.3" footer="0.3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22</vt:i4>
      </vt:variant>
    </vt:vector>
  </HeadingPairs>
  <TitlesOfParts>
    <vt:vector size="24" baseType="lpstr">
      <vt:lpstr>БланкРасчета</vt:lpstr>
      <vt:lpstr>Лист1</vt:lpstr>
      <vt:lpstr>DETAILS.1</vt:lpstr>
      <vt:lpstr>DETAILS.2</vt:lpstr>
      <vt:lpstr>DETAILS.3</vt:lpstr>
      <vt:lpstr>DETAILS.4</vt:lpstr>
      <vt:lpstr>DETAILS.5</vt:lpstr>
      <vt:lpstr>DETAILS.6</vt:lpstr>
      <vt:lpstr>ДатаНМЦК</vt:lpstr>
      <vt:lpstr>Доп1_Значение</vt:lpstr>
      <vt:lpstr>Доп1_Параметр</vt:lpstr>
      <vt:lpstr>ЕП_Цена_Проверка</vt:lpstr>
      <vt:lpstr>БланкРасчета!Заголовки_для_печати</vt:lpstr>
      <vt:lpstr>Заказчик</vt:lpstr>
      <vt:lpstr>ИСТ</vt:lpstr>
      <vt:lpstr>НМЦК_Контракт_Сумма</vt:lpstr>
      <vt:lpstr>НМЦК_Контракт_Текст1</vt:lpstr>
      <vt:lpstr>НМЦК_Контракт_Текст2</vt:lpstr>
      <vt:lpstr>НМЦК_Метод</vt:lpstr>
      <vt:lpstr>ПредметКонтракта</vt:lpstr>
      <vt:lpstr>РаботникДолжность</vt:lpstr>
      <vt:lpstr>РаботникФИО</vt:lpstr>
      <vt:lpstr>СпособРазмещения</vt:lpstr>
      <vt:lpstr>Срок_Исполнения</vt:lpstr>
    </vt:vector>
  </TitlesOfParts>
  <Company>Администрация г.Мегион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Терешкина Татьяна Михайловна</dc:creator>
  <dc:description>&lt;p&gt;&lt;i&gt;&lt;n&gt;NCOMPANY&lt;/n&gt;&lt;t&gt;1&lt;/t&gt;&lt;q&gt;%CE%F0%E3%E0%ED%E8%E7%E0%F6%E8%FF&lt;/q&gt;&lt;s&gt;2&lt;/s&gt;&lt;l&gt;1&lt;/l&gt;&lt;u&gt;&lt;/u&gt;&lt;a&gt;&lt;/a&gt;&lt;b&gt;&lt;/b&gt;&lt;m&gt;&lt;/m&gt;&lt;r&gt;1&lt;/r&gt;&lt;x&gt;&lt;/x&gt;&lt;y&gt;&lt;/y&gt;&lt;z&gt;NCOMPANY&lt;/z&gt;&lt;/i&gt;&lt;i&gt;&lt;n&gt;NIDENT&lt;/n&gt;&lt;t&gt;1&lt;/t&gt;&lt;q&gt;%C8%E4%E5%ED%F2%E8%F4%E8%EA%E0%F2%EE%F0+%EF%EE%EC%E5%F7%E5%ED%ED%FB%F5+%E7%E0%EF%E8%F1%E5%E9&lt;/q&gt;&lt;s&gt;1&lt;/s&gt;&lt;l&gt;4&lt;/l&gt;&lt;u&gt;&lt;/u&gt;&lt;a&gt;&lt;/a&gt;&lt;b&gt;&lt;/b&gt;&lt;m&gt;&lt;/m&gt;&lt;r&gt;1&lt;/r&gt;&lt;x&gt;&lt;/x&gt;&lt;y&gt;&lt;/y&gt;&lt;z&gt;NIDENT&lt;/z&gt;&lt;/i&gt;&lt;i&gt;&lt;n&gt;NIMPOSS_QUANT_SIGN&lt;/n&gt;&lt;t&gt;3&lt;/t&gt;&lt;q&gt;%CD%E5%E2%EE%E7%EC%EE%E6%ED%EE+%EE%EF%F0%E5%E4%E5%EB%E8%F2%FC+%EA%EE%EB%E8%F7%E5%F1%F2%E2%EE+(%EF%F0%E8%EC%E5%ED%FF%E5%F2%F1%FF+%E4%EB%FF+%F3%F1%EB%F3%E3)&lt;/q&gt;&lt;s&gt;6&lt;/s&gt;&lt;l&gt;0&lt;/l&gt;&lt;u&gt;&lt;/u&gt;&lt;a&gt;&lt;/a&gt;&lt;b&gt;&lt;/b&gt;&lt;m&gt;&lt;/m&gt;&lt;r&gt;1&lt;/r&gt;&lt;x&gt;&lt;/x&gt;&lt;y&gt;&lt;/y&gt;&lt;z&gt;NIMPOSS_QUANT_SIGN&lt;/z&gt;&lt;DEFAULT&gt;0&lt;/DEFAULT&gt;&lt;/i&gt;&lt;i&gt;&lt;n&gt;NOFFER_CNT&lt;/n&gt;&lt;t&gt;1&lt;/t&gt;&lt;q&gt;%CA%EE%EB%E8%F7%E5%F1%F2%E2%EE+%EA%EE%EC%EC%E5%F0%F7%E5%F1%EA%E8%F5+%EF%F0%E5%E4%EB%EE%E6%E5%ED%E8%E9&lt;/q&gt;&lt;s&gt;4&lt;/s&gt;&lt;l&gt;0&lt;/l&gt;&lt;u&gt;&lt;/u&gt;&lt;a&gt;&lt;/a&gt;&lt;b&gt;&lt;/b&gt;&lt;m&gt;&lt;/m&gt;&lt;r&gt;1&lt;/r&gt;&lt;x&gt;&lt;/x&gt;&lt;y&gt;&lt;/y&gt;&lt;z&gt;NOFFER_CNT&lt;/z&gt;&lt;DEFAULT&gt;3&lt;/DEFAULT&gt;&lt;/i&gt;&lt;i&gt;&lt;n&gt;NSORT_CHR&lt;/n&gt;&lt;t&gt;3&lt;/t&gt;&lt;q&gt;%D1%EE%F0%F2%E8%F0%EE%E2%EA%E0+%EF%EE%E7%E8%F6%E8%E9+%EF%EE+%E0%EB%F4%E0%E2%E8%F2%F3&lt;/q&gt;&lt;s&gt;5&lt;/s&gt;&lt;l&gt;0&lt;/l&gt;&lt;u&gt;&lt;/u&gt;&lt;a&gt;&lt;/a&gt;&lt;b&gt;&lt;/b&gt;&lt;m&gt;&lt;/m&gt;&lt;r&gt;1&lt;/r&gt;&lt;x&gt;&lt;/x&gt;&lt;y&gt;&lt;/y&gt;&lt;z&gt;NSORT_CHR&lt;/z&gt;&lt;DEFAULT&gt;0&lt;/DEFAULT&gt;&lt;/i&gt;&lt;i&gt;&lt;n&gt;SSERV_EMP_CODE1&lt;/n&gt;&lt;t&gt;0&lt;/t&gt;&lt;q&gt;%D0%E0%E1%EE%F2%ED%E8%EA+%EA%EE%ED%F2%F0%E0%EA%F2%ED%EE%E9+%F1%EB%F3%E6%E1%FB&lt;/q&gt;&lt;s&gt;7&lt;/s&gt;&lt;l&gt;2&lt;/l&gt;&lt;u&gt;AGNLIST&lt;/u&gt;&lt;a&gt;pos_agnmnemo&lt;/a&gt;&lt;b&gt;agnmnemo&lt;/b&gt;&lt;m&gt;agents&lt;/m&gt;&lt;r&gt;0&lt;/r&gt;&lt;x&gt;&lt;/x&gt;&lt;y&gt;&lt;/y&gt;&lt;z&gt;SSERV_EMP_CODE1&lt;/z&gt;&lt;/i&gt;&lt;i&gt;&lt;n&gt;SUNITCODE&lt;/n&gt;&lt;t&gt;0&lt;/t&gt;&lt;q&gt;%D0%E0%E7%E4%E5%EB&lt;/q&gt;&lt;s&gt;3&lt;/s&gt;&lt;l&gt;6&lt;/l&gt;&lt;u&gt;&lt;/u&gt;&lt;a&gt;&lt;/a&gt;&lt;b&gt;&lt;/b&gt;&lt;m&gt;&lt;/m&gt;&lt;r&gt;1&lt;/r&gt;&lt;x&gt;&lt;/x&gt;&lt;y&gt;&lt;/y&gt;&lt;z&gt;SUNITCODE&lt;/z&gt;&lt;/i&gt;&lt;SP_CODE&gt;PR_GOVCONTS_PRICEFNDS&lt;/SP_CODE&gt;&lt;/p&gt;</dc:description>
  <cp:lastModifiedBy>user</cp:lastModifiedBy>
  <cp:lastPrinted>2026-05-21T08:46:19Z</cp:lastPrinted>
  <dcterms:created xsi:type="dcterms:W3CDTF">2014-08-13T05:12:19Z</dcterms:created>
  <dcterms:modified xsi:type="dcterms:W3CDTF">2026-05-21T08:46:47Z</dcterms:modified>
</cp:coreProperties>
</file>