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8\common-save\Тендерный отдел\2026\ПЧ-ДГ-26- (Поставка орг.техники)\на размещение\"/>
    </mc:Choice>
  </mc:AlternateContent>
  <xr:revisionPtr revIDLastSave="0" documentId="13_ncr:1_{B81923CE-6069-4567-89B0-84C03252A73B}" xr6:coauthVersionLast="45" xr6:coauthVersionMax="47" xr10:uidLastSave="{00000000-0000-0000-0000-000000000000}"/>
  <bookViews>
    <workbookView xWindow="75" yWindow="60" windowWidth="15990" windowHeight="15255" xr2:uid="{1D57C4C9-1D5C-1145-B7E0-8A7E8DDD71E7}"/>
  </bookViews>
  <sheets>
    <sheet name="Лист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8" i="2" l="1"/>
  <c r="R9" i="2"/>
  <c r="R10" i="2"/>
  <c r="R11" i="2"/>
  <c r="R12" i="2"/>
  <c r="R13" i="2"/>
  <c r="R7" i="2"/>
  <c r="Q13" i="2" l="1"/>
  <c r="Q12" i="2"/>
  <c r="Q11" i="2"/>
  <c r="Q9" i="2"/>
  <c r="Q8" i="2"/>
  <c r="P13" i="2"/>
  <c r="P12" i="2"/>
  <c r="N11" i="2"/>
  <c r="N12" i="2"/>
  <c r="N13" i="2"/>
  <c r="L12" i="2"/>
  <c r="L13" i="2"/>
  <c r="L11" i="2"/>
  <c r="J12" i="2"/>
  <c r="J11" i="2"/>
  <c r="H11" i="2"/>
  <c r="H12" i="2"/>
  <c r="H13" i="2"/>
  <c r="P10" i="2"/>
  <c r="N10" i="2"/>
  <c r="L10" i="2"/>
  <c r="H10" i="2"/>
  <c r="P9" i="2"/>
  <c r="H9" i="2"/>
  <c r="N8" i="2"/>
  <c r="L8" i="2"/>
  <c r="N7" i="2"/>
  <c r="Q7" i="2"/>
  <c r="R14" i="2" l="1"/>
  <c r="L7" i="2"/>
  <c r="H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10" authorId="0" shapeId="0" xr:uid="{82B6CE7C-452B-4905-9D5E-B3125F6BB21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без ключа
</t>
        </r>
      </text>
    </comment>
    <comment ref="K10" authorId="0" shapeId="0" xr:uid="{263159AA-E6B7-4D36-A936-7D4F2FEA5FB1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без ключа</t>
        </r>
      </text>
    </comment>
    <comment ref="M10" authorId="0" shapeId="0" xr:uid="{F7388BF5-0920-4839-B03A-33F04DA0F9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без ключа
</t>
        </r>
      </text>
    </comment>
    <comment ref="O10" authorId="0" shapeId="0" xr:uid="{E49A52A1-F7B4-484E-97FB-0FE664FD4C7A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без ключа</t>
        </r>
      </text>
    </comment>
    <comment ref="Q10" authorId="0" shapeId="0" xr:uid="{DAC12270-22DF-463B-B41C-7A18BF4696E6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 ключем
</t>
        </r>
      </text>
    </comment>
  </commentList>
</comments>
</file>

<file path=xl/sharedStrings.xml><?xml version="1.0" encoding="utf-8"?>
<sst xmlns="http://schemas.openxmlformats.org/spreadsheetml/2006/main" count="46" uniqueCount="35">
  <si>
    <t>№</t>
  </si>
  <si>
    <t>итого:</t>
  </si>
  <si>
    <t>Стоимость           (с НДС 22%)</t>
  </si>
  <si>
    <t>Цена за ед.         (с НДС 22%)</t>
  </si>
  <si>
    <t>Цена за ед.       (НДС-22%)</t>
  </si>
  <si>
    <t>Стоимость         (НДС-22%)</t>
  </si>
  <si>
    <t>Стоимость     (НДС-22%)</t>
  </si>
  <si>
    <t>Цена за ед.         (НДС 22%)</t>
  </si>
  <si>
    <t>Стоимость       (НДС 22%)</t>
  </si>
  <si>
    <t>ед.изм.</t>
  </si>
  <si>
    <t>Кол-во</t>
  </si>
  <si>
    <t>НМЦД. Предмет закупки : поставка оргтехники</t>
  </si>
  <si>
    <t>МФУ лазерное Kyocera Ecosys MA5500ifx или аналог</t>
  </si>
  <si>
    <t xml:space="preserve">Формат бумаги – А4
Технология печати – Лазерный
Скорость Ч/б печати – от 55стр/мин
Максимальная нагрузка – 250000 стр/месяц
Двусторонняя печать – Есть
Двустороннее сканирование – Есть
Ресурс ч/б картриджа – от 25000 стр
Передача данных – LAN, USB
Плотность бумаги (мин) – 60 г/м²
Плотность бумаги (макс) – от 220 г/м²
Сканирование на SMB – Есть
Картиридж - TK-3430
</t>
  </si>
  <si>
    <t>Монитор Philips 24B2N3200J, или аналог</t>
  </si>
  <si>
    <t xml:space="preserve">Диагональ экрана – от 23,8”
Разрешение – 1920x1080
Соотношение сторон – 16:9
Контрастность – 1500:1
Яркость – 300 Кд/м²
Тип матрицы – IPS
Частота обновления – 120 Гц
Интерфейсы – HDMI, VGA (D-sub), DisplayPort
VESA – Есть
Цветовой охват sRGB – ≥ 110%
Встроенные динамики
Регулировка высоты
</t>
  </si>
  <si>
    <t>Климатический термошкаф «MASTERMANN -Пластик-3УТП+» или аналог</t>
  </si>
  <si>
    <t xml:space="preserve">Класс защиты – IP66
Рабочая температуры – от -40℃ и менее, до +40℃ и более
Высота – 587 мм
Ширина – 405 мм
Глубина – 260 мм
Наличие обогревателя с термореле
Наличие термостата предстарта оборудования
</t>
  </si>
  <si>
    <t>IP камера Hikvision DS-2CD2047G2H-LIU (2.8mm) или аналог</t>
  </si>
  <si>
    <t xml:space="preserve">Исполнение уличное
Объектив 2.8 мм
Апертура F/1.0
Угол обзора объектива по горизонтали: 109°, по вертикали: 55°, по диагонали: 138°
Максимальное разрешение 2688×1520
Сжатие видео H.265+
Прошивка Hikvision
Функции: обнаружение движения, детектор саботажа
Питание PoE (802.3af, класс 3)
Защита IP67
LED-подсветка 30 м
Ключ ПО Trassir в комплекте
</t>
  </si>
  <si>
    <t>IP телефон Fanvil X3U Pro или аналог</t>
  </si>
  <si>
    <t xml:space="preserve">Voip протокол – SIP
Поддержка протоколов: HTTP, SIP 2.0, FTP, TFTP, UDP, TCP, DNS SRV, SIP
Наличие цветного экрана 2.8”
Поддержка РоЕ
</t>
  </si>
  <si>
    <t>Кабель витая пара SkyNet Premium CS-UTP-4-CU-OUT или аналог</t>
  </si>
  <si>
    <t xml:space="preserve">Для наружных работ
Черный цвет внешней изоляции
UTP
Категория 5е
4 пары
Медь
Толщина сечения жилы от 0.41 мм
Длина 305 метров
</t>
  </si>
  <si>
    <t>Кабель витая пара SkyNet Premium CSP-UTP-4-CU или аналог</t>
  </si>
  <si>
    <t xml:space="preserve">Для внутренних работ
Серый цвет внешней изоляции
UTP
Категория 5е
4 пары
Медь
Толщина сечения жилы от 0.41 мм
Длина 305 метров
</t>
  </si>
  <si>
    <t>шт</t>
  </si>
  <si>
    <t>среднее значение</t>
  </si>
  <si>
    <t>Поставщик 1</t>
  </si>
  <si>
    <t>Поставщик 2</t>
  </si>
  <si>
    <t>Поставщик 3</t>
  </si>
  <si>
    <t>Поставщик 5</t>
  </si>
  <si>
    <t>Поставщик 4</t>
  </si>
  <si>
    <t>Наименование поставляемого товара (работ, услуг)</t>
  </si>
  <si>
    <t xml:space="preserve">Сведения о функциональных, технических и качественных характеристиках товара (работы, оказываемых услуг), эксплуатационных характеристиках товара (работы, оказываемых услуг) (при необходимости), и иные сведения о товаре (работе, оказываемых услуг), представление которых предусмотрено документацией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</si>
</sst>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4" fontId="4" fillId="4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4" fillId="5" borderId="5" xfId="0" applyNumberFormat="1" applyFont="1" applyFill="1" applyBorder="1" applyAlignment="1">
      <alignment horizontal="center" vertical="center" wrapText="1"/>
    </xf>
    <xf numFmtId="4" fontId="4" fillId="7" borderId="6" xfId="0" applyNumberFormat="1" applyFont="1" applyFill="1" applyBorder="1" applyAlignment="1">
      <alignment horizontal="center" vertical="center" wrapText="1"/>
    </xf>
    <xf numFmtId="4" fontId="4" fillId="7" borderId="5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102A-1BF4-F649-A82E-B43A80A86203}">
  <dimension ref="B3:R15"/>
  <sheetViews>
    <sheetView tabSelected="1" zoomScale="90" zoomScaleNormal="90" workbookViewId="0">
      <selection activeCell="H7" sqref="H7"/>
    </sheetView>
  </sheetViews>
  <sheetFormatPr defaultColWidth="11" defaultRowHeight="12.75" x14ac:dyDescent="0.2"/>
  <cols>
    <col min="1" max="1" width="6.25" style="1" customWidth="1"/>
    <col min="2" max="2" width="3.125" style="1" bestFit="1" customWidth="1"/>
    <col min="3" max="3" width="13.5" style="28" customWidth="1"/>
    <col min="4" max="4" width="33.875" style="28" customWidth="1"/>
    <col min="5" max="6" width="9" style="1" customWidth="1"/>
    <col min="7" max="7" width="12.5" style="1" customWidth="1"/>
    <col min="8" max="8" width="14.375" style="1" customWidth="1"/>
    <col min="9" max="10" width="12.5" style="1" customWidth="1"/>
    <col min="11" max="11" width="11.875" style="1" customWidth="1"/>
    <col min="12" max="16" width="13.75" style="1" customWidth="1"/>
    <col min="17" max="17" width="12.625" style="1" customWidth="1"/>
    <col min="18" max="18" width="14.625" style="1" customWidth="1"/>
    <col min="19" max="16384" width="11" style="1"/>
  </cols>
  <sheetData>
    <row r="3" spans="2:18" s="6" customFormat="1" x14ac:dyDescent="0.2">
      <c r="B3" s="40" t="s">
        <v>11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2:18" x14ac:dyDescent="0.2">
      <c r="B4" s="2"/>
      <c r="C4" s="24"/>
      <c r="D4" s="24"/>
      <c r="E4" s="2"/>
      <c r="F4" s="21"/>
      <c r="G4" s="2"/>
      <c r="H4" s="2"/>
      <c r="I4" s="8"/>
      <c r="J4" s="8"/>
      <c r="K4" s="2"/>
      <c r="L4" s="2"/>
      <c r="M4" s="22"/>
      <c r="N4" s="22"/>
      <c r="O4" s="22"/>
      <c r="P4" s="22"/>
      <c r="Q4" s="9"/>
      <c r="R4" s="7"/>
    </row>
    <row r="5" spans="2:18" ht="15.75" customHeight="1" x14ac:dyDescent="0.2">
      <c r="B5" s="48" t="s">
        <v>0</v>
      </c>
      <c r="C5" s="49" t="s">
        <v>33</v>
      </c>
      <c r="D5" s="53" t="s">
        <v>34</v>
      </c>
      <c r="E5" s="50" t="s">
        <v>10</v>
      </c>
      <c r="F5" s="51" t="s">
        <v>9</v>
      </c>
      <c r="G5" s="41" t="s">
        <v>28</v>
      </c>
      <c r="H5" s="42"/>
      <c r="I5" s="45" t="s">
        <v>29</v>
      </c>
      <c r="J5" s="46"/>
      <c r="K5" s="43" t="s">
        <v>30</v>
      </c>
      <c r="L5" s="44"/>
      <c r="M5" s="55" t="s">
        <v>32</v>
      </c>
      <c r="N5" s="56"/>
      <c r="O5" s="57" t="s">
        <v>31</v>
      </c>
      <c r="P5" s="58"/>
      <c r="Q5" s="47" t="s">
        <v>27</v>
      </c>
      <c r="R5" s="47"/>
    </row>
    <row r="6" spans="2:18" ht="80.25" customHeight="1" x14ac:dyDescent="0.2">
      <c r="B6" s="48"/>
      <c r="C6" s="49"/>
      <c r="D6" s="54"/>
      <c r="E6" s="50"/>
      <c r="F6" s="52"/>
      <c r="G6" s="16" t="s">
        <v>4</v>
      </c>
      <c r="H6" s="17" t="s">
        <v>5</v>
      </c>
      <c r="I6" s="18" t="s">
        <v>4</v>
      </c>
      <c r="J6" s="18" t="s">
        <v>6</v>
      </c>
      <c r="K6" s="19" t="s">
        <v>7</v>
      </c>
      <c r="L6" s="29" t="s">
        <v>8</v>
      </c>
      <c r="M6" s="30" t="s">
        <v>7</v>
      </c>
      <c r="N6" s="33" t="s">
        <v>8</v>
      </c>
      <c r="O6" s="34" t="s">
        <v>7</v>
      </c>
      <c r="P6" s="35" t="s">
        <v>8</v>
      </c>
      <c r="Q6" s="13" t="s">
        <v>3</v>
      </c>
      <c r="R6" s="3" t="s">
        <v>2</v>
      </c>
    </row>
    <row r="7" spans="2:18" ht="159" customHeight="1" x14ac:dyDescent="0.2">
      <c r="B7" s="23">
        <v>1</v>
      </c>
      <c r="C7" s="25" t="s">
        <v>12</v>
      </c>
      <c r="D7" s="26" t="s">
        <v>13</v>
      </c>
      <c r="E7" s="4">
        <v>2</v>
      </c>
      <c r="F7" s="4" t="s">
        <v>26</v>
      </c>
      <c r="G7" s="10">
        <v>113499</v>
      </c>
      <c r="H7" s="10">
        <f>E7*G7</f>
        <v>226998</v>
      </c>
      <c r="I7" s="11">
        <v>109000</v>
      </c>
      <c r="J7" s="11">
        <v>320000</v>
      </c>
      <c r="K7" s="12">
        <v>108900</v>
      </c>
      <c r="L7" s="12">
        <f>E7*K7</f>
        <v>217800</v>
      </c>
      <c r="M7" s="31">
        <v>110016</v>
      </c>
      <c r="N7" s="31">
        <f>E7*M7</f>
        <v>220032</v>
      </c>
      <c r="O7" s="32"/>
      <c r="P7" s="32"/>
      <c r="Q7" s="14">
        <f>(G7+I7+K7+M7)/4</f>
        <v>110353.75</v>
      </c>
      <c r="R7" s="4">
        <f>E7*Q7</f>
        <v>220707.5</v>
      </c>
    </row>
    <row r="8" spans="2:18" ht="159" customHeight="1" x14ac:dyDescent="0.2">
      <c r="B8" s="23">
        <v>2</v>
      </c>
      <c r="C8" s="25" t="s">
        <v>14</v>
      </c>
      <c r="D8" s="25" t="s">
        <v>15</v>
      </c>
      <c r="E8" s="4">
        <v>7</v>
      </c>
      <c r="F8" s="4" t="s">
        <v>26</v>
      </c>
      <c r="G8" s="10"/>
      <c r="H8" s="10"/>
      <c r="I8" s="11">
        <v>9600</v>
      </c>
      <c r="J8" s="11">
        <v>320000</v>
      </c>
      <c r="K8" s="12">
        <v>10289</v>
      </c>
      <c r="L8" s="12">
        <f>E8*K8</f>
        <v>72023</v>
      </c>
      <c r="M8" s="31">
        <v>10351</v>
      </c>
      <c r="N8" s="31">
        <f>E8*M8</f>
        <v>72457</v>
      </c>
      <c r="O8" s="32"/>
      <c r="P8" s="32"/>
      <c r="Q8" s="14">
        <f>(I8+K8+M8)/3</f>
        <v>10080</v>
      </c>
      <c r="R8" s="4">
        <f t="shared" ref="R8:R13" si="0">E8*Q8</f>
        <v>70560</v>
      </c>
    </row>
    <row r="9" spans="2:18" ht="124.5" customHeight="1" x14ac:dyDescent="0.2">
      <c r="B9" s="23">
        <v>3</v>
      </c>
      <c r="C9" s="25" t="s">
        <v>16</v>
      </c>
      <c r="D9" s="25" t="s">
        <v>17</v>
      </c>
      <c r="E9" s="4">
        <v>5</v>
      </c>
      <c r="F9" s="4" t="s">
        <v>26</v>
      </c>
      <c r="G9" s="10">
        <v>20299</v>
      </c>
      <c r="H9" s="10">
        <f>E9*G9</f>
        <v>101495</v>
      </c>
      <c r="I9" s="11"/>
      <c r="J9" s="11"/>
      <c r="K9" s="12"/>
      <c r="L9" s="12"/>
      <c r="M9" s="31"/>
      <c r="N9" s="31"/>
      <c r="O9" s="32">
        <v>21600</v>
      </c>
      <c r="P9" s="32">
        <f>E9*O9</f>
        <v>108000</v>
      </c>
      <c r="Q9" s="14">
        <f>(G9+O9)/2</f>
        <v>20949.5</v>
      </c>
      <c r="R9" s="4">
        <f t="shared" si="0"/>
        <v>104747.5</v>
      </c>
    </row>
    <row r="10" spans="2:18" ht="183" customHeight="1" x14ac:dyDescent="0.2">
      <c r="B10" s="23">
        <v>4</v>
      </c>
      <c r="C10" s="25" t="s">
        <v>18</v>
      </c>
      <c r="D10" s="25" t="s">
        <v>19</v>
      </c>
      <c r="E10" s="4">
        <v>18</v>
      </c>
      <c r="F10" s="4" t="s">
        <v>26</v>
      </c>
      <c r="G10" s="10">
        <v>9699</v>
      </c>
      <c r="H10" s="10">
        <f>E10*G10</f>
        <v>174582</v>
      </c>
      <c r="I10" s="11"/>
      <c r="J10" s="11"/>
      <c r="K10" s="12">
        <v>8689</v>
      </c>
      <c r="L10" s="12">
        <f>K10*E10</f>
        <v>156402</v>
      </c>
      <c r="M10" s="31">
        <v>11420</v>
      </c>
      <c r="N10" s="31">
        <f>E10*M10</f>
        <v>205560</v>
      </c>
      <c r="O10" s="32">
        <v>14014</v>
      </c>
      <c r="P10" s="32">
        <f>E10*O10</f>
        <v>252252</v>
      </c>
      <c r="Q10" s="36">
        <v>22090</v>
      </c>
      <c r="R10" s="4">
        <f t="shared" si="0"/>
        <v>397620</v>
      </c>
    </row>
    <row r="11" spans="2:18" ht="75.75" customHeight="1" x14ac:dyDescent="0.2">
      <c r="B11" s="23">
        <v>5</v>
      </c>
      <c r="C11" s="25" t="s">
        <v>20</v>
      </c>
      <c r="D11" s="25" t="s">
        <v>21</v>
      </c>
      <c r="E11" s="4">
        <v>8</v>
      </c>
      <c r="F11" s="4" t="s">
        <v>26</v>
      </c>
      <c r="G11" s="10">
        <v>7999</v>
      </c>
      <c r="H11" s="10">
        <f t="shared" ref="H11:H13" si="1">E11*G11</f>
        <v>63992</v>
      </c>
      <c r="I11" s="11">
        <v>5910</v>
      </c>
      <c r="J11" s="11">
        <f>E11*I11</f>
        <v>47280</v>
      </c>
      <c r="K11" s="12">
        <v>8010</v>
      </c>
      <c r="L11" s="12">
        <f>E11*K11</f>
        <v>64080</v>
      </c>
      <c r="M11" s="31">
        <v>7433</v>
      </c>
      <c r="N11" s="31">
        <f t="shared" ref="N11:N13" si="2">E11*M11</f>
        <v>59464</v>
      </c>
      <c r="O11" s="32"/>
      <c r="P11" s="32"/>
      <c r="Q11" s="14">
        <f>(G11+I11+K11+M11)/4</f>
        <v>7338</v>
      </c>
      <c r="R11" s="4">
        <f t="shared" si="0"/>
        <v>58704</v>
      </c>
    </row>
    <row r="12" spans="2:18" ht="114" customHeight="1" x14ac:dyDescent="0.2">
      <c r="B12" s="23">
        <v>6</v>
      </c>
      <c r="C12" s="25" t="s">
        <v>22</v>
      </c>
      <c r="D12" s="25" t="s">
        <v>23</v>
      </c>
      <c r="E12" s="4">
        <v>4</v>
      </c>
      <c r="F12" s="4" t="s">
        <v>26</v>
      </c>
      <c r="G12" s="10">
        <v>10799</v>
      </c>
      <c r="H12" s="10">
        <f t="shared" si="1"/>
        <v>43196</v>
      </c>
      <c r="I12" s="11">
        <v>12199</v>
      </c>
      <c r="J12" s="11">
        <f>E12*I12</f>
        <v>48796</v>
      </c>
      <c r="K12" s="12">
        <v>13889</v>
      </c>
      <c r="L12" s="12">
        <f t="shared" ref="L12:L13" si="3">E12*K12</f>
        <v>55556</v>
      </c>
      <c r="M12" s="31">
        <v>12839</v>
      </c>
      <c r="N12" s="31">
        <f t="shared" si="2"/>
        <v>51356</v>
      </c>
      <c r="O12" s="32">
        <v>10799</v>
      </c>
      <c r="P12" s="32">
        <f>E12*O12</f>
        <v>43196</v>
      </c>
      <c r="Q12" s="14">
        <f>(G12+I12+K12+M12+O12)/5</f>
        <v>12105</v>
      </c>
      <c r="R12" s="4">
        <f t="shared" si="0"/>
        <v>48420</v>
      </c>
    </row>
    <row r="13" spans="2:18" ht="116.25" customHeight="1" x14ac:dyDescent="0.2">
      <c r="B13" s="23">
        <v>7</v>
      </c>
      <c r="C13" s="25" t="s">
        <v>24</v>
      </c>
      <c r="D13" s="25" t="s">
        <v>25</v>
      </c>
      <c r="E13" s="4">
        <v>1</v>
      </c>
      <c r="F13" s="4" t="s">
        <v>26</v>
      </c>
      <c r="G13" s="10">
        <v>10799</v>
      </c>
      <c r="H13" s="10">
        <f t="shared" si="1"/>
        <v>10799</v>
      </c>
      <c r="I13" s="11"/>
      <c r="J13" s="11"/>
      <c r="K13" s="12">
        <v>11409</v>
      </c>
      <c r="L13" s="12">
        <f t="shared" si="3"/>
        <v>11409</v>
      </c>
      <c r="M13" s="31">
        <v>11377</v>
      </c>
      <c r="N13" s="31">
        <f t="shared" si="2"/>
        <v>11377</v>
      </c>
      <c r="O13" s="32">
        <v>10480</v>
      </c>
      <c r="P13" s="32">
        <f>E13*O13</f>
        <v>10480</v>
      </c>
      <c r="Q13" s="14">
        <f>(G13+K13+M13+O13)/4</f>
        <v>11016.25</v>
      </c>
      <c r="R13" s="4">
        <f t="shared" si="0"/>
        <v>11016.25</v>
      </c>
    </row>
    <row r="14" spans="2:18" ht="46.5" customHeight="1" x14ac:dyDescent="0.2">
      <c r="B14" s="37" t="s">
        <v>1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9"/>
      <c r="R14" s="20">
        <f>SUM(R7:R13)</f>
        <v>911775.25</v>
      </c>
    </row>
    <row r="15" spans="2:18" x14ac:dyDescent="0.2">
      <c r="C15" s="27"/>
      <c r="D15" s="27"/>
      <c r="E15" s="5"/>
      <c r="F15" s="5"/>
      <c r="G15" s="5"/>
      <c r="H15" s="5"/>
      <c r="I15" s="5"/>
      <c r="J15" s="5"/>
      <c r="R15" s="15"/>
    </row>
  </sheetData>
  <mergeCells count="13">
    <mergeCell ref="B14:Q14"/>
    <mergeCell ref="B3:R3"/>
    <mergeCell ref="G5:H5"/>
    <mergeCell ref="K5:L5"/>
    <mergeCell ref="I5:J5"/>
    <mergeCell ref="Q5:R5"/>
    <mergeCell ref="B5:B6"/>
    <mergeCell ref="C5:C6"/>
    <mergeCell ref="E5:E6"/>
    <mergeCell ref="F5:F6"/>
    <mergeCell ref="D5:D6"/>
    <mergeCell ref="M5:N5"/>
    <mergeCell ref="O5:P5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2023-08-31T15:08:41Z</dcterms:created>
  <dcterms:modified xsi:type="dcterms:W3CDTF">2026-06-03T07:29:02Z</dcterms:modified>
</cp:coreProperties>
</file>