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77DE2EB9-7FBB-4996-A901-7E7227D9F7C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M9" i="1"/>
  <c r="K9" i="1"/>
  <c r="L9" i="1" l="1"/>
  <c r="N9" i="1"/>
  <c r="N10" i="1" l="1"/>
  <c r="H10" i="1" s="1"/>
</calcChain>
</file>

<file path=xl/sharedStrings.xml><?xml version="1.0" encoding="utf-8"?>
<sst xmlns="http://schemas.openxmlformats.org/spreadsheetml/2006/main" count="33" uniqueCount="31">
  <si>
    <t>Начальная (максимальная) цена договора</t>
  </si>
  <si>
    <t>№ п/п</t>
  </si>
  <si>
    <t>Наименование товара, работ, услуг</t>
  </si>
  <si>
    <t>Объем</t>
  </si>
  <si>
    <t>Источник №2</t>
  </si>
  <si>
    <t>Источник №3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</si>
  <si>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</si>
  <si>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</si>
  <si>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</si>
  <si>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</si>
  <si>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</si>
  <si>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Рыночная стоимость</t>
  </si>
  <si>
    <t>Ед.изм.</t>
  </si>
  <si>
    <t>Кол-во</t>
  </si>
  <si>
    <t>Цена за ед.изм.</t>
  </si>
  <si>
    <t>Расчет НМЦК:</t>
  </si>
  <si>
    <t>НМЦК методом сопоставимых рыночных цен (анализа рынка) определяется по формуле: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</si>
  <si>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</si>
  <si>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</si>
  <si>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</si>
  <si>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 xml:space="preserve">где:
  - НМЦК, определяемая методом сопоставимых рыночных цен (анализа рынка);
</t>
  </si>
  <si>
    <t>Наименование объекта закупки</t>
  </si>
  <si>
    <t>Обоснование начальной (максимальной) цены договора</t>
  </si>
  <si>
    <r>
      <rPr>
        <i/>
        <sz val="12"/>
        <color rgb="FF000000"/>
        <rFont val="Times New Roman"/>
        <family val="1"/>
        <charset val="204"/>
      </rPr>
      <t>ц</t>
    </r>
    <r>
      <rPr>
        <sz val="12"/>
        <color rgb="FF000000"/>
        <rFont val="Times New Roman"/>
        <family val="1"/>
        <charset val="204"/>
      </rPr>
      <t>i-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  </r>
  </si>
  <si>
    <t>Источник№1</t>
  </si>
  <si>
    <t>шт.</t>
  </si>
  <si>
    <t xml:space="preserve">Начальная (максимальная) цена договора составляет: </t>
  </si>
  <si>
    <t>Используемый метод определения НМЦД с обоснованием</t>
  </si>
  <si>
    <t>Поставка автомобиля ОВБ цельнометаллический фургон УАЗ 390995 или эквивалент  для нужд ООО Энергетическая компания «Радиан»</t>
  </si>
  <si>
    <t>Начальная (максимальная) цена договора сформирована методом сопоставимых рыночных цен (анализа рынка) на основании Положения о закупке товаров, работ, услуг, ООО Энергетическая компания «Радиан» от 26.12.2025 г. 
Цена договора определена и обоснована посредством применения метода сопоставимых рыночных цен (анализа рынка) путем анализа рыночных цен, предложенных поставщиками в виде коммерческих предложений, и рассчитана в целях выявления предложений, соответствующих установленным требованиям к товарам по определенным параметрам.</t>
  </si>
  <si>
    <t>Автомобиль цельнометаллический фургон УАЗ 390995 или эквивалент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</si>
</sst>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justify"/>
    </xf>
    <xf numFmtId="0" fontId="3" fillId="0" borderId="0" xfId="0" applyFont="1"/>
    <xf numFmtId="164" fontId="3" fillId="0" borderId="0" xfId="0" applyNumberFormat="1" applyFont="1"/>
    <xf numFmtId="0" fontId="1" fillId="0" borderId="0" xfId="0" applyFont="1"/>
    <xf numFmtId="0" fontId="2" fillId="0" borderId="0" xfId="0" applyFont="1"/>
    <xf numFmtId="164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6" xfId="0" applyFont="1" applyBorder="1" applyAlignment="1">
      <alignment wrapText="1"/>
    </xf>
    <xf numFmtId="164" fontId="6" fillId="3" borderId="3" xfId="0" applyNumberFormat="1" applyFont="1" applyFill="1" applyBorder="1" applyAlignment="1">
      <alignment horizontal="left" vertical="top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wrapText="1"/>
    </xf>
    <xf numFmtId="0" fontId="3" fillId="0" borderId="0" xfId="0" applyFont="1" applyAlignment="1">
      <alignment vertical="top" wrapText="1"/>
    </xf>
    <xf numFmtId="0" fontId="10" fillId="0" borderId="3" xfId="0" applyFont="1" applyBorder="1" applyAlignment="1">
      <alignment horizontal="left" wrapText="1"/>
    </xf>
    <xf numFmtId="4" fontId="6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1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13</xdr:row>
      <xdr:rowOff>0</xdr:rowOff>
    </xdr:from>
    <xdr:to>
      <xdr:col>2</xdr:col>
      <xdr:colOff>2111136</xdr:colOff>
      <xdr:row>15</xdr:row>
      <xdr:rowOff>112712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" y="5024438"/>
          <a:ext cx="2117725" cy="517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7"/>
  <sheetViews>
    <sheetView tabSelected="1" zoomScale="80" zoomScaleNormal="80" workbookViewId="0">
      <selection activeCell="I10" sqref="I10"/>
    </sheetView>
  </sheetViews>
  <sheetFormatPr defaultRowHeight="15" x14ac:dyDescent="0.25"/>
  <cols>
    <col min="1" max="1" width="0.140625" customWidth="1"/>
    <col min="2" max="2" width="5.28515625" customWidth="1"/>
    <col min="3" max="3" width="51.140625" customWidth="1"/>
    <col min="4" max="4" width="10.42578125" customWidth="1"/>
    <col min="6" max="6" width="18.7109375" customWidth="1"/>
    <col min="7" max="7" width="16.42578125" customWidth="1"/>
    <col min="8" max="8" width="18.7109375" customWidth="1"/>
    <col min="9" max="9" width="17.5703125" customWidth="1"/>
    <col min="10" max="10" width="10.85546875" customWidth="1"/>
    <col min="11" max="11" width="18.140625" customWidth="1"/>
    <col min="12" max="12" width="11.140625" customWidth="1"/>
    <col min="13" max="13" width="16.7109375" customWidth="1"/>
    <col min="14" max="14" width="20" customWidth="1"/>
    <col min="15" max="15" width="15.5703125" customWidth="1"/>
    <col min="16" max="16" width="12.85546875" customWidth="1"/>
  </cols>
  <sheetData>
    <row r="1" spans="2:14" ht="15.7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4" ht="33" customHeight="1" x14ac:dyDescent="0.25">
      <c r="B2" s="36" t="s">
        <v>22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2:14" ht="39" customHeight="1" x14ac:dyDescent="0.25">
      <c r="B3" s="37" t="s">
        <v>21</v>
      </c>
      <c r="C3" s="37"/>
      <c r="D3" s="37" t="s">
        <v>28</v>
      </c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2:14" ht="46.5" customHeight="1" x14ac:dyDescent="0.25">
      <c r="B4" s="38" t="s">
        <v>27</v>
      </c>
      <c r="C4" s="39"/>
      <c r="D4" s="42" t="s">
        <v>29</v>
      </c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2:14" ht="51.95" customHeight="1" x14ac:dyDescent="0.25">
      <c r="B5" s="40"/>
      <c r="C5" s="4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2:14" ht="22.5" customHeight="1" x14ac:dyDescent="0.25">
      <c r="B6" s="46" t="s">
        <v>0</v>
      </c>
      <c r="C6" s="47"/>
      <c r="D6" s="44"/>
      <c r="E6" s="45"/>
      <c r="F6" s="6"/>
      <c r="G6" s="6"/>
      <c r="H6" s="6"/>
      <c r="I6" s="6"/>
      <c r="J6" s="7"/>
      <c r="K6" s="7"/>
      <c r="L6" s="8"/>
      <c r="M6" s="8"/>
      <c r="N6" s="9"/>
    </row>
    <row r="7" spans="2:14" ht="18.75" customHeight="1" x14ac:dyDescent="0.25">
      <c r="B7" s="28" t="s">
        <v>1</v>
      </c>
      <c r="C7" s="28" t="s">
        <v>2</v>
      </c>
      <c r="D7" s="32" t="s">
        <v>3</v>
      </c>
      <c r="E7" s="33"/>
      <c r="F7" s="16" t="s">
        <v>24</v>
      </c>
      <c r="G7" s="17" t="s">
        <v>4</v>
      </c>
      <c r="H7" s="17" t="s">
        <v>5</v>
      </c>
      <c r="I7" s="30" t="s">
        <v>6</v>
      </c>
      <c r="J7" s="28" t="s">
        <v>7</v>
      </c>
      <c r="K7" s="28" t="s">
        <v>8</v>
      </c>
      <c r="L7" s="28" t="s">
        <v>9</v>
      </c>
      <c r="M7" s="28" t="s">
        <v>10</v>
      </c>
      <c r="N7" s="43" t="s">
        <v>11</v>
      </c>
    </row>
    <row r="8" spans="2:14" ht="37.5" x14ac:dyDescent="0.25">
      <c r="B8" s="34"/>
      <c r="C8" s="34"/>
      <c r="D8" s="19" t="s">
        <v>12</v>
      </c>
      <c r="E8" s="18" t="s">
        <v>13</v>
      </c>
      <c r="F8" s="17" t="s">
        <v>14</v>
      </c>
      <c r="G8" s="17" t="s">
        <v>14</v>
      </c>
      <c r="H8" s="17" t="s">
        <v>14</v>
      </c>
      <c r="I8" s="31"/>
      <c r="J8" s="29"/>
      <c r="K8" s="29"/>
      <c r="L8" s="29"/>
      <c r="M8" s="29"/>
      <c r="N8" s="43"/>
    </row>
    <row r="9" spans="2:14" ht="34.5" customHeight="1" x14ac:dyDescent="0.25">
      <c r="B9" s="10">
        <v>1</v>
      </c>
      <c r="C9" s="22" t="s">
        <v>30</v>
      </c>
      <c r="D9" s="25" t="s">
        <v>25</v>
      </c>
      <c r="E9" s="24">
        <v>1</v>
      </c>
      <c r="F9" s="12">
        <v>1850000</v>
      </c>
      <c r="G9" s="12">
        <v>1885000</v>
      </c>
      <c r="H9" s="12">
        <v>1950000</v>
      </c>
      <c r="I9" s="13">
        <f>(F9+G9+H9)/3</f>
        <v>1895000</v>
      </c>
      <c r="J9" s="11">
        <v>1</v>
      </c>
      <c r="K9" s="23">
        <f>STDEV(F9,G9,H9)</f>
        <v>50744.457825461097</v>
      </c>
      <c r="L9" s="10">
        <f>K9/I9*100</f>
        <v>2.6778078008158892</v>
      </c>
      <c r="M9" s="12">
        <f>(F9+G9+H9)*E9/3</f>
        <v>1895000</v>
      </c>
      <c r="N9" s="13">
        <f>M9*1</f>
        <v>1895000</v>
      </c>
    </row>
    <row r="10" spans="2:14" ht="25.5" customHeight="1" x14ac:dyDescent="0.3">
      <c r="B10" s="35" t="s">
        <v>26</v>
      </c>
      <c r="C10" s="35"/>
      <c r="D10" s="35"/>
      <c r="E10" s="35"/>
      <c r="F10" s="35"/>
      <c r="G10" s="35"/>
      <c r="H10" s="20">
        <f>N10</f>
        <v>1895000</v>
      </c>
      <c r="I10" s="14"/>
      <c r="J10" s="14"/>
      <c r="K10" s="14"/>
      <c r="L10" s="14"/>
      <c r="M10" s="15"/>
      <c r="N10" s="13">
        <f>SUM(N9:N9)</f>
        <v>1895000</v>
      </c>
    </row>
    <row r="11" spans="2:14" ht="12.75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"/>
    </row>
    <row r="12" spans="2:14" ht="15.75" x14ac:dyDescent="0.25">
      <c r="B12" s="2"/>
      <c r="C12" s="4" t="s">
        <v>15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ht="31.5" x14ac:dyDescent="0.25">
      <c r="B13" s="2"/>
      <c r="C13" s="1" t="s">
        <v>16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 ht="15.75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4" ht="15.75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ht="15.75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2:14" ht="71.25" customHeight="1" x14ac:dyDescent="0.25">
      <c r="B17" s="2"/>
      <c r="C17" s="21" t="s">
        <v>20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4" ht="31.5" x14ac:dyDescent="0.25">
      <c r="B18" s="2"/>
      <c r="C18" s="1" t="s">
        <v>17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2:14" ht="15.75" x14ac:dyDescent="0.25">
      <c r="B19" s="2"/>
      <c r="C19" s="1" t="s">
        <v>18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2:14" ht="15.75" x14ac:dyDescent="0.25">
      <c r="B20" s="2"/>
      <c r="C20" s="1" t="s">
        <v>19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2:14" ht="39.75" customHeight="1" x14ac:dyDescent="0.25">
      <c r="B21" s="2"/>
      <c r="C21" s="27" t="s">
        <v>23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5"/>
    </row>
    <row r="22" spans="2:14" ht="16.5" customHeight="1" x14ac:dyDescent="0.25">
      <c r="C22" s="26"/>
      <c r="D22" s="26"/>
      <c r="E22" s="26"/>
      <c r="F22" s="26"/>
      <c r="G22" s="26"/>
      <c r="H22" s="26"/>
      <c r="I22" s="26"/>
      <c r="J22" s="26"/>
    </row>
    <row r="23" spans="2:14" ht="5.25" hidden="1" customHeight="1" x14ac:dyDescent="0.25"/>
    <row r="24" spans="2:14" hidden="1" x14ac:dyDescent="0.25"/>
    <row r="25" spans="2:14" hidden="1" x14ac:dyDescent="0.25"/>
    <row r="27" spans="2:14" ht="6.75" customHeight="1" x14ac:dyDescent="0.25"/>
  </sheetData>
  <mergeCells count="19">
    <mergeCell ref="B2:N2"/>
    <mergeCell ref="D3:N3"/>
    <mergeCell ref="B4:C5"/>
    <mergeCell ref="D4:N5"/>
    <mergeCell ref="N7:N8"/>
    <mergeCell ref="D6:E6"/>
    <mergeCell ref="B6:C6"/>
    <mergeCell ref="B3:C3"/>
    <mergeCell ref="B7:B8"/>
    <mergeCell ref="C22:J22"/>
    <mergeCell ref="C21:M21"/>
    <mergeCell ref="J7:J8"/>
    <mergeCell ref="K7:K8"/>
    <mergeCell ref="L7:L8"/>
    <mergeCell ref="M7:M8"/>
    <mergeCell ref="I7:I8"/>
    <mergeCell ref="D7:E7"/>
    <mergeCell ref="C7:C8"/>
    <mergeCell ref="B10:G10"/>
  </mergeCells>
  <pageMargins left="0.70866141732283472" right="0.36" top="0.46" bottom="0.74803149606299213" header="0.31496062992125984" footer="0.31496062992125984"/>
  <pageSetup paperSize="9" scale="6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2026-05-26T02:31:23Z</dcterms:modified>
</cp:coreProperties>
</file>