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ТПН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<sst xmlns="http://schemas.openxmlformats.org/spreadsheetml/2006/main" count="36" uniqueCount="30">
  <si>
    <t xml:space="preserve">Обоснование начальной (максимальной) цены договора. Поставка молочной продукции
В 3 квартале 2026 года</t>
  </si>
  <si>
    <t xml:space="preserve">№</t>
  </si>
  <si>
    <t xml:space="preserve">Наименование </t>
  </si>
  <si>
    <t xml:space="preserve">Ед. изм</t>
  </si>
  <si>
    <t xml:space="preserve">Необходимое для закупки количество </t>
  </si>
  <si>
    <t xml:space="preserve">Коммерческие предложения (руб./ед.изм.)</t>
  </si>
  <si>
    <t xml:space="preserve">Однородность совокупности значений выявленных цен, используемых в расчете Н(М)ЦД</t>
  </si>
  <si>
    <t xml:space="preserve">Н(М)ЦД, определяемая методом сопоставимых рыночных цен (анализа рынка)</t>
  </si>
  <si>
    <t xml:space="preserve">https://zakupki.gov.ru/epz/order/notice/notice223/common-info.html?noticeInfoId=18728582</t>
  </si>
  <si>
    <t xml:space="preserve">Поставщик №1</t>
  </si>
  <si>
    <t xml:space="preserve">Поставщик №2  </t>
  </si>
  <si>
    <t xml:space="preserve">Поставщик №3 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</si>
  <si>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</si>
  <si>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</si>
  <si>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b val="true"/>
        <sz val="12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 val="true"/>
        <sz val="12"/>
        <color rgb="FF000000"/>
        <rFont val="Times New Roman"/>
        <family val="1"/>
        <charset val="204"/>
      </rPr>
      <t xml:space="preserve">         (не должен превышать 33%)</t>
    </r>
  </si>
  <si>
    <t xml:space="preserve">Цена за единицу изм. с округлением (вниз) (руб.)</t>
  </si>
  <si>
    <t xml:space="preserve">Н(М)ЦД с учетом округления цены за единицу (руб.)</t>
  </si>
  <si>
    <t xml:space="preserve">Сметана натуральная не менее 15 % жирности </t>
  </si>
  <si>
    <t xml:space="preserve">кг</t>
  </si>
  <si>
    <t xml:space="preserve">Творог МДЖ не более 9 % </t>
  </si>
  <si>
    <t xml:space="preserve">Кефир (напиток кисломолочный) МДЖ от 1,5 % </t>
  </si>
  <si>
    <t xml:space="preserve">Йогурт (напиток кисломолочный) МДЖ от 1,5 % </t>
  </si>
  <si>
    <t xml:space="preserve">Снежок (напиток кисломолочный) МДЖ от 1,5 % </t>
  </si>
  <si>
    <t xml:space="preserve">Главный бухгалтер</t>
  </si>
  <si>
    <t xml:space="preserve">М.В. Ланец</t>
  </si>
  <si>
    <t xml:space="preserve">                      ( должность)</t>
  </si>
  <si>
    <t xml:space="preserve">        (Расшифровка подписи)</t>
  </si>
  <si>
    <t xml:space="preserve">Бухгалтер</t>
  </si>
  <si>
    <t xml:space="preserve">О.В. Новоселова</t>
  </si>
  <si>
    <t xml:space="preserve">Дата  подготовки  обоснования  НМЦ  договора:  26 мая 2026 г.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</si>
</sst>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-* #,##0.00\ _₽_-;\-* #,##0.00\ _₽_-;_-* \-??\ _₽_-;_-@_-"/>
    <numFmt numFmtId="167" formatCode="0.0000"/>
  </numFmts>
  <fonts count="2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Times New Roman"/>
      <family val="1"/>
      <charset val="204"/>
    </font>
    <font>
      <b val="true"/>
      <sz val="18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u val="single"/>
      <sz val="10"/>
      <color theme="10"/>
      <name val="Times New Roman"/>
      <family val="1"/>
      <charset val="204"/>
    </font>
    <font>
      <u val="single"/>
      <sz val="7.7"/>
      <color theme="10"/>
      <name val="Calibri"/>
      <family val="2"/>
      <charset val="204"/>
    </font>
    <font>
      <b val="true"/>
      <sz val="12"/>
      <name val="Times New Roman"/>
      <family val="1"/>
      <charset val="204"/>
    </font>
    <font>
      <i val="true"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bottom" textRotation="90" wrapText="true" indent="0" shrinkToFit="false"/>
      <protection locked="false" hidden="false"/>
    </xf>
    <xf numFmtId="165" fontId="8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3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6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9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9" fillId="0" borderId="3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fals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17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6"/>
  <sheetViews>
    <sheetView showFormulas="false" showGridLines="true" showRowColHeaders="true" showZeros="true" rightToLeft="false" tabSelected="true" showOutlineSymbols="true" defaultGridColor="true" view="normal" topLeftCell="A2" colorId="64" zoomScale="70" zoomScaleNormal="70" zoomScalePageLayoutView="100" workbookViewId="0">
      <selection pane="topLeft" activeCell="D9" activeCellId="0" sqref="D9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26.16"/>
    <col collapsed="false" customWidth="true" hidden="false" outlineLevel="0" max="3" min="3" style="1" width="7.16"/>
    <col collapsed="false" customWidth="true" hidden="false" outlineLevel="0" max="5" min="4" style="1" width="9.57"/>
    <col collapsed="false" customWidth="true" hidden="false" outlineLevel="0" max="8" min="6" style="1" width="11.71"/>
    <col collapsed="false" customWidth="true" hidden="false" outlineLevel="0" max="9" min="9" style="1" width="17.86"/>
    <col collapsed="false" customWidth="true" hidden="false" outlineLevel="0" max="10" min="10" style="1" width="16.84"/>
    <col collapsed="false" customWidth="true" hidden="false" outlineLevel="0" max="11" min="11" style="1" width="14.29"/>
    <col collapsed="false" customWidth="true" hidden="false" outlineLevel="0" max="12" min="12" style="1" width="13.29"/>
    <col collapsed="false" customWidth="true" hidden="false" outlineLevel="0" max="13" min="13" style="1" width="29.12"/>
    <col collapsed="false" customWidth="false" hidden="false" outlineLevel="0" max="1022" min="14" style="1" width="9.14"/>
  </cols>
  <sheetData>
    <row r="1" customFormat="false" ht="64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71.25" hidden="false" customHeight="true" outlineLevel="0" collapsed="false">
      <c r="A2" s="3" t="s">
        <v>1</v>
      </c>
      <c r="B2" s="4" t="s">
        <v>2</v>
      </c>
      <c r="C2" s="5" t="s">
        <v>3</v>
      </c>
      <c r="D2" s="6" t="s">
        <v>4</v>
      </c>
      <c r="E2" s="5" t="s">
        <v>5</v>
      </c>
      <c r="F2" s="5"/>
      <c r="G2" s="5"/>
      <c r="H2" s="5"/>
      <c r="I2" s="7" t="s">
        <v>6</v>
      </c>
      <c r="J2" s="7"/>
      <c r="K2" s="7"/>
      <c r="L2" s="8" t="s">
        <v>7</v>
      </c>
      <c r="M2" s="8"/>
    </row>
    <row r="3" customFormat="false" ht="116.25" hidden="false" customHeight="true" outlineLevel="0" collapsed="false">
      <c r="A3" s="3"/>
      <c r="B3" s="4"/>
      <c r="C3" s="5"/>
      <c r="D3" s="6"/>
      <c r="E3" s="9" t="s">
        <v>8</v>
      </c>
      <c r="F3" s="10" t="s">
        <v>9</v>
      </c>
      <c r="G3" s="11" t="s">
        <v>10</v>
      </c>
      <c r="H3" s="11" t="s">
        <v>11</v>
      </c>
      <c r="I3" s="8" t="s">
        <v>12</v>
      </c>
      <c r="J3" s="8" t="s">
        <v>13</v>
      </c>
      <c r="K3" s="12" t="s">
        <v>14</v>
      </c>
      <c r="L3" s="13" t="s">
        <v>15</v>
      </c>
      <c r="M3" s="13" t="s">
        <v>16</v>
      </c>
    </row>
    <row r="4" customFormat="false" ht="69.75" hidden="false" customHeight="true" outlineLevel="0" collapsed="false">
      <c r="A4" s="14" t="n">
        <v>1</v>
      </c>
      <c r="B4" s="15" t="s">
        <v>17</v>
      </c>
      <c r="C4" s="16" t="s">
        <v>18</v>
      </c>
      <c r="D4" s="17" t="n">
        <v>280</v>
      </c>
      <c r="E4" s="18" t="n">
        <v>210</v>
      </c>
      <c r="F4" s="19" t="n">
        <v>230</v>
      </c>
      <c r="G4" s="19" t="n">
        <v>350</v>
      </c>
      <c r="H4" s="19"/>
      <c r="I4" s="20" t="n">
        <f aca="false">(F4+G4+H4+E4)/3</f>
        <v>263.333333333333</v>
      </c>
      <c r="J4" s="21" t="n">
        <f aca="false">STDEVA(F4,G4,H4,E4)</f>
        <v>75.7187779440037</v>
      </c>
      <c r="K4" s="21" t="n">
        <f aca="false">J4/I4*100</f>
        <v>28.7539663078495</v>
      </c>
      <c r="L4" s="22" t="n">
        <f aca="false">ROUND(I4,2)</f>
        <v>263.33</v>
      </c>
      <c r="M4" s="22" t="n">
        <f aca="false">L4*D4</f>
        <v>73732.4</v>
      </c>
    </row>
    <row r="5" customFormat="false" ht="74.85" hidden="false" customHeight="true" outlineLevel="0" collapsed="false">
      <c r="A5" s="23" t="n">
        <v>2</v>
      </c>
      <c r="B5" s="15" t="s">
        <v>19</v>
      </c>
      <c r="C5" s="16" t="s">
        <v>18</v>
      </c>
      <c r="D5" s="17" t="n">
        <v>1000</v>
      </c>
      <c r="E5" s="18" t="n">
        <v>280</v>
      </c>
      <c r="F5" s="19" t="n">
        <v>360</v>
      </c>
      <c r="G5" s="19" t="n">
        <v>380</v>
      </c>
      <c r="H5" s="19"/>
      <c r="I5" s="20" t="n">
        <f aca="false">(F5+G5+H5+E5)/3</f>
        <v>340</v>
      </c>
      <c r="J5" s="21" t="n">
        <f aca="false">STDEVA(F5,G5,H5,E5)</f>
        <v>52.9150262212918</v>
      </c>
      <c r="K5" s="21" t="n">
        <f aca="false">J5/I5*100</f>
        <v>15.5632430062623</v>
      </c>
      <c r="L5" s="22" t="n">
        <f aca="false">ROUND(I5,2)</f>
        <v>340</v>
      </c>
      <c r="M5" s="22" t="n">
        <f aca="false">L5*D5</f>
        <v>340000</v>
      </c>
    </row>
    <row r="6" customFormat="false" ht="68.25" hidden="false" customHeight="true" outlineLevel="0" collapsed="false">
      <c r="A6" s="23" t="n">
        <v>3</v>
      </c>
      <c r="B6" s="15" t="s">
        <v>20</v>
      </c>
      <c r="C6" s="16" t="s">
        <v>18</v>
      </c>
      <c r="D6" s="17" t="n">
        <v>1450</v>
      </c>
      <c r="E6" s="18" t="n">
        <v>70</v>
      </c>
      <c r="F6" s="19" t="n">
        <v>78</v>
      </c>
      <c r="G6" s="19" t="n">
        <v>104</v>
      </c>
      <c r="H6" s="19"/>
      <c r="I6" s="20" t="n">
        <f aca="false">(F6+G6+H6+E6)/3</f>
        <v>84</v>
      </c>
      <c r="J6" s="21" t="n">
        <f aca="false">STDEVA(F6,G6,H6,E6)</f>
        <v>17.7763888346312</v>
      </c>
      <c r="K6" s="21" t="n">
        <f aca="false">J6/I6*100</f>
        <v>21.1623676602752</v>
      </c>
      <c r="L6" s="22" t="n">
        <f aca="false">ROUND(I6,2)</f>
        <v>84</v>
      </c>
      <c r="M6" s="22" t="n">
        <f aca="false">L6*D6</f>
        <v>121800</v>
      </c>
    </row>
    <row r="7" customFormat="false" ht="68.25" hidden="false" customHeight="true" outlineLevel="0" collapsed="false">
      <c r="A7" s="23" t="n">
        <v>4</v>
      </c>
      <c r="B7" s="15" t="s">
        <v>21</v>
      </c>
      <c r="C7" s="16" t="s">
        <v>18</v>
      </c>
      <c r="D7" s="17" t="n">
        <v>1450</v>
      </c>
      <c r="E7" s="18" t="n">
        <v>76</v>
      </c>
      <c r="F7" s="19" t="n">
        <v>80</v>
      </c>
      <c r="G7" s="19" t="n">
        <v>126</v>
      </c>
      <c r="H7" s="19"/>
      <c r="I7" s="20" t="n">
        <f aca="false">(F7+G7+H7+E7)/3</f>
        <v>94</v>
      </c>
      <c r="J7" s="21" t="n">
        <f aca="false">STDEVA(F7,G7,H7,E7)</f>
        <v>27.7848879788996</v>
      </c>
      <c r="K7" s="21" t="n">
        <f aca="false">J7/I7*100</f>
        <v>29.5583914669145</v>
      </c>
      <c r="L7" s="22" t="n">
        <f aca="false">ROUND(I7,2)</f>
        <v>94</v>
      </c>
      <c r="M7" s="22" t="n">
        <f aca="false">L7*D7</f>
        <v>136300</v>
      </c>
    </row>
    <row r="8" customFormat="false" ht="61.5" hidden="false" customHeight="true" outlineLevel="0" collapsed="false">
      <c r="A8" s="23" t="n">
        <v>5</v>
      </c>
      <c r="B8" s="15" t="s">
        <v>22</v>
      </c>
      <c r="C8" s="16" t="s">
        <v>18</v>
      </c>
      <c r="D8" s="17" t="n">
        <v>1450</v>
      </c>
      <c r="E8" s="18" t="n">
        <v>74</v>
      </c>
      <c r="F8" s="19" t="n">
        <v>80</v>
      </c>
      <c r="G8" s="19" t="n">
        <v>108</v>
      </c>
      <c r="H8" s="19"/>
      <c r="I8" s="20" t="n">
        <f aca="false">(F8+G8+H8+E8)/3</f>
        <v>87.3333333333333</v>
      </c>
      <c r="J8" s="21" t="n">
        <f aca="false">STDEVA(F8,G8,H8,E8)</f>
        <v>18.1475434517549</v>
      </c>
      <c r="K8" s="21" t="n">
        <f aca="false">J8/I8*100</f>
        <v>20.7796299065896</v>
      </c>
      <c r="L8" s="22" t="n">
        <f aca="false">ROUND(I8,2)</f>
        <v>87.33</v>
      </c>
      <c r="M8" s="22" t="n">
        <f aca="false">L8*D8</f>
        <v>126628.5</v>
      </c>
    </row>
    <row r="9" customFormat="false" ht="24.75" hidden="false" customHeight="true" outlineLevel="0" collapsed="false">
      <c r="A9" s="24"/>
      <c r="B9" s="24"/>
      <c r="C9" s="24"/>
      <c r="D9" s="24"/>
      <c r="E9" s="24"/>
      <c r="F9" s="24"/>
      <c r="G9" s="24"/>
      <c r="H9" s="24"/>
      <c r="I9" s="25"/>
      <c r="J9" s="26"/>
      <c r="K9" s="27"/>
      <c r="L9" s="28"/>
      <c r="M9" s="29" t="n">
        <f aca="false">SUM(M4:M8)</f>
        <v>798460.9</v>
      </c>
    </row>
    <row r="10" s="31" customFormat="true" ht="19.5" hidden="false" customHeight="true" outlineLevel="0" collapsed="false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="31" customFormat="true" ht="19.5" hidden="false" customHeight="true" outlineLevel="0" collapsed="false">
      <c r="A11" s="30"/>
      <c r="B11" s="32" t="s">
        <v>23</v>
      </c>
      <c r="C11" s="32"/>
      <c r="D11" s="32"/>
      <c r="E11" s="30"/>
      <c r="F11" s="30"/>
      <c r="G11" s="30"/>
      <c r="H11" s="30"/>
      <c r="I11" s="30"/>
      <c r="J11" s="30"/>
      <c r="K11" s="33"/>
      <c r="L11" s="33"/>
      <c r="M11" s="32" t="s">
        <v>24</v>
      </c>
    </row>
    <row r="12" s="31" customFormat="true" ht="19.5" hidden="false" customHeight="true" outlineLevel="0" collapsed="false">
      <c r="A12" s="30"/>
      <c r="B12" s="34" t="s">
        <v>25</v>
      </c>
      <c r="C12" s="34"/>
      <c r="D12" s="34"/>
      <c r="E12" s="30"/>
      <c r="F12" s="30"/>
      <c r="G12" s="30"/>
      <c r="H12" s="30"/>
      <c r="I12" s="30"/>
      <c r="J12" s="30"/>
      <c r="K12" s="35"/>
      <c r="L12" s="36"/>
      <c r="M12" s="37" t="s">
        <v>26</v>
      </c>
    </row>
    <row r="13" s="31" customFormat="true" ht="14.6" hidden="false" customHeight="true" outlineLevel="0" collapsed="false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="31" customFormat="true" ht="24.95" hidden="false" customHeight="true" outlineLevel="0" collapsed="false">
      <c r="A14" s="32" t="s">
        <v>27</v>
      </c>
      <c r="B14" s="32"/>
      <c r="C14" s="32"/>
      <c r="D14" s="35"/>
      <c r="E14" s="35"/>
      <c r="F14" s="35"/>
      <c r="G14" s="35"/>
      <c r="H14" s="35"/>
      <c r="I14" s="35"/>
      <c r="J14" s="35"/>
      <c r="K14" s="33"/>
      <c r="L14" s="33"/>
      <c r="M14" s="32" t="s">
        <v>28</v>
      </c>
      <c r="N14" s="32"/>
    </row>
    <row r="15" s="31" customFormat="true" ht="16.5" hidden="false" customHeight="true" outlineLevel="0" collapsed="false">
      <c r="A15" s="38" t="s">
        <v>25</v>
      </c>
      <c r="B15" s="38"/>
      <c r="C15" s="38"/>
      <c r="D15" s="35"/>
      <c r="E15" s="35"/>
      <c r="F15" s="35"/>
      <c r="G15" s="35"/>
      <c r="H15" s="35"/>
      <c r="I15" s="35"/>
      <c r="J15" s="35"/>
      <c r="K15" s="36"/>
      <c r="L15" s="39"/>
      <c r="M15" s="40" t="s">
        <v>26</v>
      </c>
      <c r="N15" s="40"/>
    </row>
    <row r="16" s="31" customFormat="true" ht="13.5" hidden="false" customHeight="true" outlineLevel="0" collapsed="false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</row>
    <row r="17" s="31" customFormat="true" ht="32.25" hidden="false" customHeight="true" outlineLevel="0" collapsed="false">
      <c r="A17" s="41" t="s">
        <v>29</v>
      </c>
      <c r="B17" s="41"/>
      <c r="C17" s="41"/>
      <c r="D17" s="41"/>
      <c r="E17" s="41"/>
      <c r="F17" s="41"/>
      <c r="G17" s="41"/>
      <c r="H17" s="41"/>
      <c r="I17" s="41"/>
      <c r="J17" s="35"/>
      <c r="K17" s="35"/>
      <c r="L17" s="35"/>
      <c r="M17" s="35"/>
    </row>
    <row r="18" s="31" customFormat="true" ht="23.25" hidden="false" customHeight="true" outlineLevel="0" collapsed="false">
      <c r="A18" s="42"/>
      <c r="B18" s="42"/>
      <c r="C18" s="43"/>
      <c r="D18" s="43"/>
      <c r="E18" s="43"/>
      <c r="F18" s="43"/>
      <c r="G18" s="43"/>
      <c r="H18" s="43"/>
      <c r="I18" s="1"/>
      <c r="J18" s="1"/>
      <c r="K18" s="1"/>
      <c r="L18" s="1"/>
      <c r="M18" s="1"/>
    </row>
    <row r="19" s="31" customFormat="true" ht="32.25" hidden="false" customHeight="true" outlineLevel="0" collapsed="false">
      <c r="A19" s="44"/>
      <c r="B19" s="44"/>
      <c r="C19" s="44"/>
      <c r="D19" s="43"/>
      <c r="E19" s="43"/>
      <c r="F19" s="43"/>
      <c r="G19" s="45"/>
      <c r="H19" s="46"/>
      <c r="I19" s="47"/>
      <c r="J19" s="47"/>
      <c r="K19" s="47"/>
      <c r="L19" s="47"/>
      <c r="M19" s="47"/>
    </row>
    <row r="20" s="31" customFormat="true" ht="63.75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="31" customFormat="true" ht="31.5" hidden="false" customHeight="true" outlineLevel="0" collapsed="false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31" customFormat="true" ht="27.7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31" customFormat="true" ht="69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31" customFormat="true" ht="69" hidden="false" customHeight="tru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31" customFormat="true" ht="64.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31" customFormat="true" ht="60.7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31" customFormat="true" ht="63.75" hidden="false" customHeight="true" outlineLevel="0" collapsed="false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31" customFormat="true" ht="57" hidden="false" customHeight="true" outlineLevel="0" collapsed="false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48" customFormat="true" ht="30.75" hidden="false" customHeight="tru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customFormat="false" ht="126" hidden="false" customHeight="true" outlineLevel="0" collapsed="false"/>
    <row r="31" customFormat="false" ht="15.75" hidden="false" customHeight="true" outlineLevel="0" collapsed="false"/>
    <row r="32" s="47" customFormat="true" ht="15.75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="47" customFormat="tru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="47" customFormat="true" ht="11.25" hidden="false" customHeight="tru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customFormat="false" ht="48" hidden="false" customHeight="true" outlineLevel="0" collapsed="false"/>
    <row r="36" s="47" customFormat="true" ht="15.75" hidden="false" customHeight="tru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17">
    <mergeCell ref="A1:M1"/>
    <mergeCell ref="A2:A3"/>
    <mergeCell ref="B2:B3"/>
    <mergeCell ref="C2:C3"/>
    <mergeCell ref="D2:D3"/>
    <mergeCell ref="E2:H2"/>
    <mergeCell ref="I2:K2"/>
    <mergeCell ref="L2:M2"/>
    <mergeCell ref="A10:M10"/>
    <mergeCell ref="B11:D11"/>
    <mergeCell ref="B12:D12"/>
    <mergeCell ref="A14:C14"/>
    <mergeCell ref="K14:L14"/>
    <mergeCell ref="A15:C15"/>
    <mergeCell ref="M15:N15"/>
    <mergeCell ref="A18:B18"/>
    <mergeCell ref="A19:C19"/>
  </mergeCells>
  <conditionalFormatting sqref="K9">
    <cfRule type="cellIs" priority="2" operator="greaterThan" aboveAverage="0" equalAverage="0" bottom="0" percent="0" rank="0" text="" dxfId="0">
      <formula>33</formula>
    </cfRule>
  </conditionalFormatting>
  <conditionalFormatting sqref="K4:K8">
    <cfRule type="cellIs" priority="3" operator="greaterThan" aboveAverage="0" equalAverage="0" bottom="0" percent="0" rank="0" text="" dxfId="1">
      <formula>33</formula>
    </cfRule>
    <cfRule type="cellIs" priority="4" operator="greaterThan" aboveAverage="0" equalAverage="0" bottom="0" percent="0" rank="0" text="" dxfId="2">
      <formula>33</formula>
    </cfRule>
  </conditionalFormatting>
  <printOptions headings="false" gridLines="false" gridLinesSet="true" horizontalCentered="false" verticalCentered="false"/>
  <pageMargins left="0.629861111111111" right="0.433333333333333" top="0.551388888888889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2014-01-27T12:39:27Z</dcterms:created>
  <dc:creator>Comp I3</dc:creator>
  <dc:description/>
  <dc:language>ru-RU</dc:language>
  <cp:lastModifiedBy/>
  <cp:lastPrinted>2025-08-27T08:20:13Z</cp:lastPrinted>
  <dcterms:modified xsi:type="dcterms:W3CDTF">2026-05-26T14:04:24Z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