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1_C22BD72795B43F9F3BC97BCE00884FF75894ED1C" xr6:coauthVersionLast="47" xr6:coauthVersionMax="47" xr10:uidLastSave="{00000000-0000-0000-0000-000000000000}"/>
  <bookViews>
    <workbookView xWindow="12000" yWindow="30" windowWidth="15915" windowHeight="15570" tabRatio="500" xr2:uid="{00000000-000D-0000-FFFF-FFFF00000000}"/>
  </bookViews>
  <sheets>
    <sheet name="ТПНИ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7" i="1" l="1"/>
  <c r="M7" i="1" s="1"/>
  <c r="K7" i="1"/>
  <c r="N7" i="1" s="1"/>
  <c r="O7" i="1" s="1"/>
  <c r="L6" i="1"/>
  <c r="M6" i="1" s="1"/>
  <c r="K6" i="1"/>
  <c r="N6" i="1" s="1"/>
  <c r="O6" i="1" s="1"/>
  <c r="N5" i="1"/>
  <c r="O5" i="1" s="1"/>
  <c r="L5" i="1"/>
  <c r="M5" i="1" s="1"/>
  <c r="K5" i="1"/>
  <c r="L4" i="1"/>
  <c r="M4" i="1" s="1"/>
  <c r="K4" i="1"/>
  <c r="N4" i="1" s="1"/>
  <c r="O4" i="1" s="1"/>
  <c r="O8" i="1" l="1"/>
</calcChain>
</file>

<file path=xl/sharedStrings.xml><?xml version="1.0" encoding="utf-8"?>
<sst xmlns="http://schemas.openxmlformats.org/spreadsheetml/2006/main" count="38" uniqueCount="32">
  <si>
    <t>Обоснование начальной (максимальной) цены договора. Поставка хлеба и хлебобулочных изделий
Во 3 квартале 2026 года</t>
  </si>
  <si>
    <t>№</t>
  </si>
  <si>
    <t xml:space="preserve">Наименование </t>
  </si>
  <si>
    <t>Ед. изм</t>
  </si>
  <si>
    <t xml:space="preserve">Необходимое для закупки количество </t>
  </si>
  <si>
    <t>Коммерческие предложения (руб./ед.изм.)</t>
  </si>
  <si>
    <t>Однородность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</si>
  <si>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</t>
  </si>
  <si>
    <t>https://zakupki.gov.ru/epz/order/notice/notice223/common-info.html?regNumber=32515480993</t>
  </si>
  <si>
    <t xml:space="preserve">Поставщик №1 </t>
  </si>
  <si>
    <t xml:space="preserve">Поставщик №2 </t>
  </si>
  <si>
    <t>Поставщик №3</t>
  </si>
  <si>
    <t>Поставщик №4</t>
  </si>
  <si>
    <t>Поставщик №5</t>
  </si>
  <si>
    <t xml:space="preserve">Средняя арифметическая цена за единицу     &lt;ц&gt; </t>
  </si>
  <si>
    <t>Среднее квадратичное отклонение</t>
  </si>
  <si>
    <r>
      <rPr>
        <b/>
        <sz val="12"/>
        <color rgb="FF000000"/>
        <rFont val="Times New Roman"/>
        <family val="1"/>
        <charset val="204"/>
      </rPr>
      <t xml:space="preserve">коэффициент вариации цен V (%)           </t>
    </r>
    <r>
      <rPr>
        <i/>
        <sz val="12"/>
        <color rgb="FF000000"/>
        <rFont val="Times New Roman"/>
        <family val="1"/>
        <charset val="204"/>
      </rPr>
      <t xml:space="preserve">         (не должен превышать 33%)</t>
    </r>
  </si>
  <si>
    <t>Цена за единицу изм. с округлением (вниз) до сотых долей после запятой (руб.)</t>
  </si>
  <si>
    <t>Н(М)ЦД  с учетом округления цены за единицу (руб.)</t>
  </si>
  <si>
    <t>Хлеб пшеничный из муки 1 сорта, витаминизированный, нарезка</t>
  </si>
  <si>
    <t>кг</t>
  </si>
  <si>
    <t>Хлеб ржано-пшеничный, нарезка</t>
  </si>
  <si>
    <t>Батон пшеничный, нарезка</t>
  </si>
  <si>
    <t>Булочка сладкая, 50г</t>
  </si>
  <si>
    <t>Итого</t>
  </si>
  <si>
    <t>Главный бухгалтер</t>
  </si>
  <si>
    <t>М.В. Ланец</t>
  </si>
  <si>
    <t xml:space="preserve">                      ( должность)</t>
  </si>
  <si>
    <t xml:space="preserve">        (Расшифровка подписи)</t>
  </si>
  <si>
    <t>Бухгалтер</t>
  </si>
  <si>
    <t>О.В. Новоселова</t>
  </si>
  <si>
    <t>Дата  подготовки  обоснования  НМЦ  договора:    26  мая  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</si>
</sst>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\-??\ _₽_-;_-@_-"/>
    <numFmt numFmtId="165" formatCode="0.0000"/>
  </numFmts>
  <fonts count="1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u/>
      <sz val="7.7"/>
      <color theme="10"/>
      <name val="Calibri"/>
      <family val="2"/>
      <charset val="204"/>
    </font>
    <font>
      <b/>
      <sz val="12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7" fillId="0" borderId="0" applyBorder="0" applyProtection="0"/>
  </cellStyleXfs>
  <cellXfs count="46">
    <xf numFmtId="0" fontId="0" fillId="0" borderId="0" xfId="0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center" wrapText="1"/>
    </xf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wrapText="1"/>
      <protection locked="0"/>
    </xf>
    <xf numFmtId="0" fontId="12" fillId="0" borderId="0" xfId="0" applyFont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2" fontId="5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horizontal="center" textRotation="90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7" fillId="0" borderId="0" xfId="1" applyBorder="1" applyAlignment="1" applyProtection="1">
      <alignment horizontal="left" vertical="top" wrapText="1"/>
    </xf>
    <xf numFmtId="0" fontId="8" fillId="0" borderId="1" xfId="0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right" vertical="center"/>
    </xf>
    <xf numFmtId="2" fontId="10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 applyProtection="1">
      <alignment horizontal="center" vertical="center"/>
      <protection locked="0"/>
    </xf>
    <xf numFmtId="2" fontId="10" fillId="0" borderId="1" xfId="0" applyNumberFormat="1" applyFont="1" applyBorder="1" applyAlignment="1" applyProtection="1">
      <alignment horizontal="center" vertical="center"/>
      <protection locked="0"/>
    </xf>
    <xf numFmtId="2" fontId="10" fillId="0" borderId="1" xfId="0" applyNumberFormat="1" applyFont="1" applyBorder="1" applyAlignment="1" applyProtection="1">
      <alignment horizontal="center" vertical="center"/>
      <protection hidden="1"/>
    </xf>
    <xf numFmtId="164" fontId="10" fillId="0" borderId="1" xfId="0" applyNumberFormat="1" applyFont="1" applyBorder="1" applyAlignment="1" applyProtection="1">
      <alignment horizontal="center" vertical="center"/>
      <protection hidden="1"/>
    </xf>
    <xf numFmtId="164" fontId="6" fillId="0" borderId="1" xfId="0" applyNumberFormat="1" applyFont="1" applyBorder="1" applyAlignment="1" applyProtection="1">
      <alignment horizontal="right" vertical="center"/>
      <protection hidden="1"/>
    </xf>
    <xf numFmtId="0" fontId="6" fillId="0" borderId="1" xfId="0" applyFont="1" applyBorder="1" applyAlignment="1" applyProtection="1">
      <alignment vertical="center"/>
      <protection locked="0"/>
    </xf>
    <xf numFmtId="2" fontId="6" fillId="0" borderId="1" xfId="0" applyNumberFormat="1" applyFont="1" applyBorder="1" applyAlignment="1" applyProtection="1">
      <alignment vertical="center"/>
      <protection locked="0"/>
    </xf>
    <xf numFmtId="164" fontId="6" fillId="0" borderId="1" xfId="0" applyNumberFormat="1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wrapText="1"/>
      <protection locked="0"/>
    </xf>
    <xf numFmtId="164" fontId="4" fillId="0" borderId="0" xfId="0" applyNumberFormat="1" applyFont="1" applyAlignment="1" applyProtection="1">
      <alignment horizontal="left"/>
      <protection locked="0"/>
    </xf>
    <xf numFmtId="0" fontId="14" fillId="0" borderId="2" xfId="0" applyFont="1" applyBorder="1"/>
    <xf numFmtId="0" fontId="14" fillId="0" borderId="0" xfId="0" applyFont="1"/>
    <xf numFmtId="0" fontId="13" fillId="0" borderId="3" xfId="0" applyFont="1" applyBorder="1"/>
    <xf numFmtId="0" fontId="13" fillId="0" borderId="0" xfId="0" applyFont="1"/>
    <xf numFmtId="0" fontId="12" fillId="0" borderId="0" xfId="0" applyFont="1" applyProtection="1">
      <protection locked="0"/>
    </xf>
    <xf numFmtId="165" fontId="12" fillId="0" borderId="0" xfId="0" applyNumberFormat="1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 vertical="top"/>
      <protection locked="0"/>
    </xf>
  </cellXfs>
  <cellStyles count="2">
    <cellStyle name="Гиперссылка" xfId="1" builtinId="8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36"/>
  <sheetViews>
    <sheetView tabSelected="1" zoomScale="70" zoomScaleNormal="70" workbookViewId="0">
      <selection activeCell="E18" sqref="E18"/>
    </sheetView>
  </sheetViews>
  <sheetFormatPr defaultColWidth="9.140625" defaultRowHeight="15" customHeight="1" x14ac:dyDescent="0.25"/>
  <cols>
    <col min="1" max="1" width="5.5703125" style="15" customWidth="1"/>
    <col min="2" max="2" width="38.42578125" style="15" customWidth="1"/>
    <col min="3" max="3" width="7.140625" style="15" customWidth="1"/>
    <col min="4" max="4" width="9.5703125" style="15" customWidth="1"/>
    <col min="5" max="5" width="11.5703125" style="15" customWidth="1"/>
    <col min="6" max="6" width="14.5703125" style="15" customWidth="1"/>
    <col min="7" max="7" width="13.140625" style="15" customWidth="1"/>
    <col min="8" max="8" width="13.5703125" style="15" customWidth="1"/>
    <col min="9" max="9" width="0.140625" style="15" customWidth="1"/>
    <col min="10" max="10" width="11.7109375" style="15" hidden="1" customWidth="1"/>
    <col min="11" max="11" width="17.85546875" style="15" customWidth="1"/>
    <col min="12" max="12" width="16.28515625" style="15" customWidth="1"/>
    <col min="13" max="13" width="11.28515625" style="15" customWidth="1"/>
    <col min="14" max="14" width="22.42578125" style="15" customWidth="1"/>
    <col min="15" max="15" width="23.140625" style="15" customWidth="1"/>
    <col min="16" max="1024" width="9.140625" style="15"/>
  </cols>
  <sheetData>
    <row r="1" spans="1:15" ht="64.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84" customHeight="1" x14ac:dyDescent="0.25">
      <c r="A2" s="13" t="s">
        <v>1</v>
      </c>
      <c r="B2" s="12" t="s">
        <v>2</v>
      </c>
      <c r="C2" s="11" t="s">
        <v>3</v>
      </c>
      <c r="D2" s="10" t="s">
        <v>4</v>
      </c>
      <c r="E2" s="11" t="s">
        <v>5</v>
      </c>
      <c r="F2" s="11"/>
      <c r="G2" s="11"/>
      <c r="H2" s="11"/>
      <c r="I2" s="11"/>
      <c r="J2" s="11"/>
      <c r="K2" s="9" t="s">
        <v>6</v>
      </c>
      <c r="L2" s="9"/>
      <c r="M2" s="9"/>
      <c r="N2" s="8" t="s">
        <v>7</v>
      </c>
      <c r="O2" s="8"/>
    </row>
    <row r="3" spans="1:15" ht="116.25" customHeight="1" x14ac:dyDescent="0.25">
      <c r="A3" s="13"/>
      <c r="B3" s="12"/>
      <c r="C3" s="11"/>
      <c r="D3" s="10"/>
      <c r="E3" s="17" t="s">
        <v>8</v>
      </c>
      <c r="F3" s="18" t="s">
        <v>9</v>
      </c>
      <c r="G3" s="18" t="s">
        <v>10</v>
      </c>
      <c r="H3" s="18" t="s">
        <v>11</v>
      </c>
      <c r="I3" s="18" t="s">
        <v>12</v>
      </c>
      <c r="J3" s="18" t="s">
        <v>13</v>
      </c>
      <c r="K3" s="16" t="s">
        <v>14</v>
      </c>
      <c r="L3" s="16" t="s">
        <v>15</v>
      </c>
      <c r="M3" s="16" t="s">
        <v>16</v>
      </c>
      <c r="N3" s="16" t="s">
        <v>17</v>
      </c>
      <c r="O3" s="16" t="s">
        <v>18</v>
      </c>
    </row>
    <row r="4" spans="1:15" ht="56.25" x14ac:dyDescent="0.25">
      <c r="A4" s="19">
        <v>1</v>
      </c>
      <c r="B4" s="20" t="s">
        <v>19</v>
      </c>
      <c r="C4" s="21" t="s">
        <v>20</v>
      </c>
      <c r="D4" s="22">
        <v>4300</v>
      </c>
      <c r="E4" s="23">
        <v>58.6</v>
      </c>
      <c r="F4" s="24">
        <v>78</v>
      </c>
      <c r="G4" s="24">
        <v>70</v>
      </c>
      <c r="H4" s="24"/>
      <c r="I4" s="24"/>
      <c r="J4" s="24"/>
      <c r="K4" s="25">
        <f>(F4+G4+E4+J4+H4+I4)/3</f>
        <v>68.86666666666666</v>
      </c>
      <c r="L4" s="26">
        <f>STDEVA(F4,G4,E4,H4,J4)</f>
        <v>9.7495299031970397</v>
      </c>
      <c r="M4" s="26">
        <f>L4/K4*100</f>
        <v>14.157110217614289</v>
      </c>
      <c r="N4" s="27">
        <f>ROUND(K4,2)</f>
        <v>68.87</v>
      </c>
      <c r="O4" s="28">
        <f>N4*D4</f>
        <v>296141</v>
      </c>
    </row>
    <row r="5" spans="1:15" ht="37.5" x14ac:dyDescent="0.25">
      <c r="A5" s="19">
        <v>2</v>
      </c>
      <c r="B5" s="20" t="s">
        <v>21</v>
      </c>
      <c r="C5" s="21" t="s">
        <v>20</v>
      </c>
      <c r="D5" s="22">
        <v>5500</v>
      </c>
      <c r="E5" s="23">
        <v>58.6</v>
      </c>
      <c r="F5" s="24">
        <v>78</v>
      </c>
      <c r="G5" s="24">
        <v>70</v>
      </c>
      <c r="H5" s="24"/>
      <c r="I5" s="24"/>
      <c r="J5" s="24"/>
      <c r="K5" s="25">
        <f>(F5+G5+E5+J5+H5+I5)/3</f>
        <v>68.86666666666666</v>
      </c>
      <c r="L5" s="26">
        <f>STDEVA(F5,G5,E5,H5,J5)</f>
        <v>9.7495299031970397</v>
      </c>
      <c r="M5" s="26">
        <f>L5/K5*100</f>
        <v>14.157110217614289</v>
      </c>
      <c r="N5" s="27">
        <f>ROUND(K5,2)</f>
        <v>68.87</v>
      </c>
      <c r="O5" s="28">
        <f>N5*D5</f>
        <v>378785</v>
      </c>
    </row>
    <row r="6" spans="1:15" ht="18.75" x14ac:dyDescent="0.25">
      <c r="A6" s="19">
        <v>3</v>
      </c>
      <c r="B6" s="20" t="s">
        <v>22</v>
      </c>
      <c r="C6" s="21" t="s">
        <v>20</v>
      </c>
      <c r="D6" s="22">
        <v>540</v>
      </c>
      <c r="E6" s="23"/>
      <c r="F6" s="24">
        <v>220</v>
      </c>
      <c r="G6" s="24">
        <v>125</v>
      </c>
      <c r="H6" s="24">
        <v>152</v>
      </c>
      <c r="I6" s="24"/>
      <c r="J6" s="24"/>
      <c r="K6" s="25">
        <f>(F6+G6+E6+J6+H6+I6)/3</f>
        <v>165.66666666666666</v>
      </c>
      <c r="L6" s="26">
        <f>STDEVA(F6,G6,E6,H6,J6)</f>
        <v>48.952357791360122</v>
      </c>
      <c r="M6" s="26">
        <f>L6/K6*100</f>
        <v>29.548706916313961</v>
      </c>
      <c r="N6" s="27">
        <f>ROUND(K6,2)</f>
        <v>165.67</v>
      </c>
      <c r="O6" s="28">
        <f>N6*D6</f>
        <v>89461.799999999988</v>
      </c>
    </row>
    <row r="7" spans="1:15" ht="18.75" x14ac:dyDescent="0.25">
      <c r="A7" s="19">
        <v>4</v>
      </c>
      <c r="B7" s="20" t="s">
        <v>23</v>
      </c>
      <c r="C7" s="21" t="s">
        <v>20</v>
      </c>
      <c r="D7" s="22">
        <v>540</v>
      </c>
      <c r="E7" s="23">
        <v>240</v>
      </c>
      <c r="F7" s="24">
        <v>360</v>
      </c>
      <c r="G7" s="24">
        <v>350</v>
      </c>
      <c r="H7" s="24"/>
      <c r="I7" s="24"/>
      <c r="J7" s="24"/>
      <c r="K7" s="25">
        <f>(F7+G7+E7+J7+H7+I7)/3</f>
        <v>316.66666666666669</v>
      </c>
      <c r="L7" s="26">
        <f>STDEVA(F7,G7,E7,H7,J7)</f>
        <v>66.583281184794004</v>
      </c>
      <c r="M7" s="26">
        <f>L7/K7*100</f>
        <v>21.026299321513893</v>
      </c>
      <c r="N7" s="27">
        <f>ROUND(K7,2)</f>
        <v>316.67</v>
      </c>
      <c r="O7" s="28">
        <f>N7*D7</f>
        <v>171001.80000000002</v>
      </c>
    </row>
    <row r="8" spans="1:15" ht="20.25" customHeight="1" x14ac:dyDescent="0.25">
      <c r="A8" s="29"/>
      <c r="B8" s="29" t="s">
        <v>24</v>
      </c>
      <c r="C8" s="29"/>
      <c r="D8" s="29"/>
      <c r="E8" s="29"/>
      <c r="F8" s="29"/>
      <c r="G8" s="29"/>
      <c r="H8" s="29"/>
      <c r="I8" s="29"/>
      <c r="J8" s="29"/>
      <c r="K8" s="25"/>
      <c r="L8" s="30"/>
      <c r="M8" s="26"/>
      <c r="N8" s="31" t="s">
        <v>24</v>
      </c>
      <c r="O8" s="28">
        <f>SUM(O4:O7)</f>
        <v>935389.60000000009</v>
      </c>
    </row>
    <row r="9" spans="1:15" s="33" customFormat="1" ht="0.75" customHeight="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s="33" customFormat="1" ht="21.75" customHeight="1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35"/>
      <c r="O10" s="34"/>
    </row>
    <row r="11" spans="1:15" s="33" customFormat="1" ht="21.75" customHeight="1" x14ac:dyDescent="0.3">
      <c r="A11" s="34"/>
      <c r="B11" s="5" t="s">
        <v>25</v>
      </c>
      <c r="C11" s="5"/>
      <c r="D11" s="5"/>
      <c r="E11" s="32"/>
      <c r="F11" s="32"/>
      <c r="G11" s="32"/>
      <c r="H11" s="32"/>
      <c r="I11" s="32"/>
      <c r="J11" s="32"/>
      <c r="K11" s="32"/>
      <c r="L11" s="36"/>
      <c r="M11" s="36"/>
      <c r="N11" s="5" t="s">
        <v>26</v>
      </c>
      <c r="O11" s="5"/>
    </row>
    <row r="12" spans="1:15" s="33" customFormat="1" ht="15.4" customHeight="1" x14ac:dyDescent="0.3">
      <c r="A12" s="34"/>
      <c r="B12" s="4" t="s">
        <v>27</v>
      </c>
      <c r="C12" s="4"/>
      <c r="D12" s="4"/>
      <c r="E12" s="32"/>
      <c r="F12" s="32"/>
      <c r="G12" s="32"/>
      <c r="H12" s="32"/>
      <c r="I12" s="32"/>
      <c r="J12" s="32"/>
      <c r="K12" s="32"/>
      <c r="L12" s="37"/>
      <c r="M12" s="38"/>
      <c r="N12" s="3" t="s">
        <v>28</v>
      </c>
      <c r="O12" s="3"/>
    </row>
    <row r="13" spans="1:15" s="33" customFormat="1" ht="21.75" customHeight="1" x14ac:dyDescent="0.3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5"/>
      <c r="O13" s="34"/>
    </row>
    <row r="14" spans="1:15" s="33" customFormat="1" ht="34.5" customHeight="1" x14ac:dyDescent="0.25">
      <c r="A14" s="5" t="s">
        <v>29</v>
      </c>
      <c r="B14" s="5"/>
      <c r="C14" s="5"/>
      <c r="D14" s="37"/>
      <c r="E14" s="37"/>
      <c r="F14" s="37"/>
      <c r="G14" s="37"/>
      <c r="H14" s="37"/>
      <c r="I14" s="37"/>
      <c r="J14" s="37"/>
      <c r="K14" s="37"/>
      <c r="L14" s="37"/>
      <c r="M14" s="36"/>
      <c r="N14" s="5" t="s">
        <v>30</v>
      </c>
      <c r="O14" s="5"/>
    </row>
    <row r="15" spans="1:15" s="33" customFormat="1" ht="16.5" customHeight="1" x14ac:dyDescent="0.25">
      <c r="A15" s="2" t="s">
        <v>27</v>
      </c>
      <c r="B15" s="2"/>
      <c r="C15" s="2"/>
      <c r="D15" s="37"/>
      <c r="E15" s="37"/>
      <c r="F15" s="37"/>
      <c r="G15" s="37"/>
      <c r="H15" s="37"/>
      <c r="I15" s="37"/>
      <c r="J15" s="37"/>
      <c r="K15" s="37"/>
      <c r="L15" s="37"/>
      <c r="M15" s="38"/>
      <c r="N15" s="1" t="s">
        <v>28</v>
      </c>
      <c r="O15" s="1"/>
    </row>
    <row r="16" spans="1:15" s="33" customFormat="1" ht="13.5" customHeight="1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</row>
    <row r="17" spans="1:15" s="33" customFormat="1" ht="32.25" customHeight="1" x14ac:dyDescent="0.25">
      <c r="A17" s="39" t="s">
        <v>31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7"/>
      <c r="M17" s="37"/>
      <c r="N17" s="37"/>
      <c r="O17" s="37"/>
    </row>
    <row r="18" spans="1:15" s="33" customFormat="1" ht="23.25" customHeight="1" x14ac:dyDescent="0.25">
      <c r="A18" s="44"/>
      <c r="B18" s="44"/>
      <c r="C18" s="40"/>
      <c r="D18" s="40"/>
      <c r="E18" s="40"/>
      <c r="F18" s="40"/>
      <c r="G18" s="40"/>
      <c r="H18" s="40"/>
      <c r="I18" s="40"/>
      <c r="J18" s="40"/>
      <c r="K18" s="15"/>
      <c r="L18" s="15"/>
      <c r="M18" s="15"/>
      <c r="N18" s="15"/>
      <c r="O18" s="15"/>
    </row>
    <row r="19" spans="1:15" s="33" customFormat="1" ht="32.25" customHeight="1" x14ac:dyDescent="0.25">
      <c r="A19" s="45"/>
      <c r="B19" s="45"/>
      <c r="C19" s="45"/>
      <c r="D19" s="40"/>
      <c r="E19" s="40"/>
      <c r="F19" s="40"/>
      <c r="G19" s="41"/>
      <c r="H19" s="41"/>
      <c r="I19" s="41"/>
      <c r="J19" s="41"/>
      <c r="K19" s="42"/>
      <c r="L19" s="42"/>
      <c r="M19" s="42"/>
      <c r="N19" s="42"/>
      <c r="O19" s="42"/>
    </row>
    <row r="20" spans="1:15" s="33" customFormat="1" ht="63.75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spans="1:15" s="33" customFormat="1" ht="31.5" customHeight="1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spans="1:15" s="33" customFormat="1" ht="27.75" customHeight="1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1:15" s="33" customFormat="1" ht="69" customHeight="1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1:15" s="33" customFormat="1" ht="69" customHeight="1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5" s="33" customFormat="1" ht="64.5" customHeight="1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 s="33" customFormat="1" ht="60.75" customHeight="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s="33" customFormat="1" ht="63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 s="33" customFormat="1" ht="57" customHeight="1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15" s="43" customFormat="1" ht="30.75" customHeight="1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ht="126" customHeight="1" x14ac:dyDescent="0.25"/>
    <row r="31" spans="1:15" ht="15.75" customHeight="1" x14ac:dyDescent="0.25"/>
    <row r="32" spans="1:15" s="42" customFormat="1" ht="15.75" customHeight="1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s="42" customFormat="1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s="42" customFormat="1" ht="11.25" customHeight="1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ht="48" customHeight="1" x14ac:dyDescent="0.25"/>
    <row r="36" spans="1:15" s="42" customFormat="1" ht="15.75" customHeight="1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</sheetData>
  <mergeCells count="20">
    <mergeCell ref="A19:C19"/>
    <mergeCell ref="A14:C14"/>
    <mergeCell ref="N14:O14"/>
    <mergeCell ref="A15:C15"/>
    <mergeCell ref="N15:O15"/>
    <mergeCell ref="A18:B18"/>
    <mergeCell ref="A9:O9"/>
    <mergeCell ref="A10:M10"/>
    <mergeCell ref="B11:D11"/>
    <mergeCell ref="N11:O11"/>
    <mergeCell ref="B12:D12"/>
    <mergeCell ref="N12:O12"/>
    <mergeCell ref="A1:O1"/>
    <mergeCell ref="A2:A3"/>
    <mergeCell ref="B2:B3"/>
    <mergeCell ref="C2:C3"/>
    <mergeCell ref="D2:D3"/>
    <mergeCell ref="E2:J2"/>
    <mergeCell ref="K2:M2"/>
    <mergeCell ref="N2:O2"/>
  </mergeCells>
  <conditionalFormatting sqref="M4:M8">
    <cfRule type="cellIs" dxfId="0" priority="2" operator="greaterThan">
      <formula>33</formula>
    </cfRule>
  </conditionalFormatting>
  <pageMargins left="0.62986111111111098" right="0.43333333333333302" top="0.55138888888888904" bottom="0.39374999999999999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ТПНИ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Comp I3</dc:creator>
  <dc:description/>
  <cp:lastModifiedBy>ПНИ Тавдинский</cp:lastModifiedBy>
  <cp:revision>41</cp:revision>
  <cp:lastPrinted>2025-08-27T08:16:08Z</cp:lastPrinted>
  <dcterms:created xsi:type="dcterms:W3CDTF">2014-01-27T12:39:27Z</dcterms:created>
  <dcterms:modified xsi:type="dcterms:W3CDTF">2026-05-29T08:01:37Z</dcterms:modified>
  <dc:language>ru-RU</dc:language>
</cp:coreProperties>
</file>