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F4F8BEFF-728F-472C-8E2B-011D7F39E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M6" i="1" s="1"/>
  <c r="K4" i="1"/>
  <c r="K5" i="1"/>
  <c r="J4" i="1"/>
  <c r="J5" i="1"/>
  <c r="I4" i="1"/>
  <c r="M4" i="1" s="1"/>
  <c r="I5" i="1"/>
  <c r="M5" i="1" s="1"/>
  <c r="L6" i="1" l="1"/>
  <c r="L5" i="1"/>
  <c r="L4" i="1"/>
  <c r="M7" i="1"/>
</calcChain>
</file>

<file path=xl/sharedStrings.xml><?xml version="1.0" encoding="utf-8"?>
<sst xmlns="http://schemas.openxmlformats.org/spreadsheetml/2006/main" count="32" uniqueCount="29">
  <si>
    <t>Обоснование начальной (максимальной) цены договора</t>
  </si>
  <si>
    <t>№</t>
  </si>
  <si>
    <t>Ед.изм.</t>
  </si>
  <si>
    <t>Кол-во</t>
  </si>
  <si>
    <t>Среднее квадратичное отклонение</t>
  </si>
  <si>
    <t>Коэффициент вариации*</t>
  </si>
  <si>
    <t>Начальная (максимальная) цена Договора, рублей</t>
  </si>
  <si>
    <t>Ценовая информация в отношении товара/услуги/работы, цена за ед.изм. (в руб.)</t>
  </si>
  <si>
    <t>Наименование товара/услуги (работы)/(МНН)</t>
  </si>
  <si>
    <t>Сумма, руб.</t>
  </si>
  <si>
    <t xml:space="preserve"> *Коэффициент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 </t>
  </si>
  <si>
    <t>Расчет начальной (максимальной) цены по позиции производится по формуле:</t>
  </si>
  <si>
    <t>Расчет начальной (максимальной) цены контракта произведен путем сложения начальных (максимальных) цен по позициям.</t>
  </si>
  <si>
    <t>Для определения начальной (максимальной) цены договора применён метод сопоставимых рыночных цен (анализа рынка) в соответствии с  Приложением № 2 к Типовому положению о закупках товаров, работ, услуг отдельными видами юридических лиц и распоряжением Правительства Свердловской области от 06.04.2015 № 344-РП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для обеспечения нужд Свердловской области».</t>
  </si>
  <si>
    <t>Шт</t>
  </si>
  <si>
    <t xml:space="preserve">Цена ср, руб.  </t>
  </si>
  <si>
    <t>Цена мин., руб</t>
  </si>
  <si>
    <t>НМЦКi = Цi × Vi, где:</t>
  </si>
  <si>
    <t>НМЦКi - начальная (максимальная) цена по позиции (рублей);</t>
  </si>
  <si>
    <t>Цi – наименьшая цена единицы товара, работы, услуги из представленных в источниках ценовой информации,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услуг;</t>
  </si>
  <si>
    <t>Vi - количество (объем) закупаемого товара, работы, услуги по позиции.</t>
  </si>
  <si>
    <t>Приложение 4</t>
  </si>
  <si>
    <t>Тонер-картридж</t>
  </si>
  <si>
    <t>Фотобарабан</t>
  </si>
  <si>
    <t>Источник 1 Вх. 1326 от 18.05.2026</t>
  </si>
  <si>
    <t>Источник 2 Вх1324 от 18.05.2026</t>
  </si>
  <si>
    <t>Источник 3 Вх. 1325 от 18.05.2026</t>
  </si>
  <si>
    <t>Источник 4 Вх. 1467 от 01.06.2026</t>
  </si>
  <si>
    <t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1) размещен запрос о предоставлении ценовой информации в Региональной информационной системе №ЗКП-2026-006951 от 03.06.2026г; 2) направлены запросы ценовой информации поставщикам.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</si>
</sst>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4" fontId="2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wrapText="1"/>
    </xf>
  </cellXfs>
  <cellStyles count="4">
    <cellStyle name="Денежный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zoomScale="90" zoomScaleNormal="90" workbookViewId="0">
      <selection activeCell="S9" sqref="S9"/>
    </sheetView>
  </sheetViews>
  <sheetFormatPr defaultRowHeight="12.75" x14ac:dyDescent="0.2"/>
  <cols>
    <col min="1" max="1" width="5.42578125" style="1" customWidth="1"/>
    <col min="2" max="2" width="15.85546875" style="1" customWidth="1"/>
    <col min="3" max="3" width="7.28515625" style="1" customWidth="1"/>
    <col min="4" max="4" width="7.42578125" style="1" customWidth="1"/>
    <col min="5" max="5" width="12.28515625" style="1" customWidth="1"/>
    <col min="6" max="9" width="12.85546875" style="2" customWidth="1"/>
    <col min="10" max="10" width="14.28515625" style="1" customWidth="1"/>
    <col min="11" max="11" width="12" style="1" customWidth="1"/>
    <col min="12" max="12" width="12.7109375" style="1" customWidth="1"/>
    <col min="13" max="13" width="17.28515625" style="1" customWidth="1"/>
    <col min="14" max="14" width="9.140625" style="1"/>
    <col min="15" max="15" width="14" style="1" customWidth="1"/>
    <col min="16" max="16" width="15.42578125" style="1" customWidth="1"/>
    <col min="17" max="16384" width="9.140625" style="1"/>
  </cols>
  <sheetData>
    <row r="1" spans="1:13" ht="29.2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 t="s">
        <v>21</v>
      </c>
      <c r="M1" s="17"/>
    </row>
    <row r="2" spans="1:13" ht="37.5" customHeight="1" x14ac:dyDescent="0.2">
      <c r="A2" s="18" t="s">
        <v>1</v>
      </c>
      <c r="B2" s="18" t="s">
        <v>8</v>
      </c>
      <c r="C2" s="18" t="s">
        <v>2</v>
      </c>
      <c r="D2" s="18" t="s">
        <v>3</v>
      </c>
      <c r="E2" s="24" t="s">
        <v>7</v>
      </c>
      <c r="F2" s="25"/>
      <c r="G2" s="25"/>
      <c r="H2" s="25"/>
      <c r="I2" s="26" t="s">
        <v>16</v>
      </c>
      <c r="J2" s="18" t="s">
        <v>15</v>
      </c>
      <c r="K2" s="18" t="s">
        <v>4</v>
      </c>
      <c r="L2" s="18" t="s">
        <v>5</v>
      </c>
      <c r="M2" s="18" t="s">
        <v>9</v>
      </c>
    </row>
    <row r="3" spans="1:13" ht="51" customHeight="1" x14ac:dyDescent="0.2">
      <c r="A3" s="23"/>
      <c r="B3" s="19"/>
      <c r="C3" s="19"/>
      <c r="D3" s="19"/>
      <c r="E3" s="27" t="s">
        <v>24</v>
      </c>
      <c r="F3" s="27" t="s">
        <v>25</v>
      </c>
      <c r="G3" s="27" t="s">
        <v>26</v>
      </c>
      <c r="H3" s="27" t="s">
        <v>27</v>
      </c>
      <c r="I3" s="26"/>
      <c r="J3" s="22"/>
      <c r="K3" s="22"/>
      <c r="L3" s="22"/>
      <c r="M3" s="22"/>
    </row>
    <row r="4" spans="1:13" x14ac:dyDescent="0.2">
      <c r="A4" s="8">
        <v>1</v>
      </c>
      <c r="B4" s="12" t="s">
        <v>22</v>
      </c>
      <c r="C4" s="4" t="s">
        <v>14</v>
      </c>
      <c r="D4" s="9">
        <v>85</v>
      </c>
      <c r="E4" s="10">
        <v>15700</v>
      </c>
      <c r="F4" s="10">
        <v>15200</v>
      </c>
      <c r="G4" s="10">
        <v>14600</v>
      </c>
      <c r="H4" s="10">
        <v>11750</v>
      </c>
      <c r="I4" s="4">
        <f>ROUND((MIN(E4:H4)),2)</f>
        <v>11750</v>
      </c>
      <c r="J4" s="4">
        <f>ROUND((AVERAGE(E4:H4)),2)</f>
        <v>14312.5</v>
      </c>
      <c r="K4" s="6">
        <f>_xlfn.STDEV.S(E4:H4)</f>
        <v>1766.5290826929513</v>
      </c>
      <c r="L4" s="7">
        <f t="shared" ref="L4:L6" si="0">K4*100/J4</f>
        <v>12.342561276457301</v>
      </c>
      <c r="M4" s="4">
        <f>ROUND((I4*D4),2)</f>
        <v>998750</v>
      </c>
    </row>
    <row r="5" spans="1:13" x14ac:dyDescent="0.2">
      <c r="A5" s="8">
        <v>2</v>
      </c>
      <c r="B5" s="12" t="s">
        <v>22</v>
      </c>
      <c r="C5" s="4" t="s">
        <v>14</v>
      </c>
      <c r="D5" s="9">
        <v>80</v>
      </c>
      <c r="E5" s="10">
        <v>10750</v>
      </c>
      <c r="F5" s="10">
        <v>10500</v>
      </c>
      <c r="G5" s="10">
        <v>10200</v>
      </c>
      <c r="H5" s="10">
        <v>8615</v>
      </c>
      <c r="I5" s="4">
        <f>ROUND((MIN(E5:H5)),2)</f>
        <v>8615</v>
      </c>
      <c r="J5" s="4">
        <f>ROUND((AVERAGE(E5:H5)),2)</f>
        <v>10016.25</v>
      </c>
      <c r="K5" s="6">
        <f>_xlfn.STDEV.S(E5:H5)</f>
        <v>960.84489729959364</v>
      </c>
      <c r="L5" s="7">
        <f t="shared" si="0"/>
        <v>9.5928605745622715</v>
      </c>
      <c r="M5" s="4">
        <f>ROUND((I5*D5),2)</f>
        <v>689200</v>
      </c>
    </row>
    <row r="6" spans="1:13" x14ac:dyDescent="0.2">
      <c r="A6" s="8">
        <v>3</v>
      </c>
      <c r="B6" s="12" t="s">
        <v>23</v>
      </c>
      <c r="C6" s="4" t="s">
        <v>14</v>
      </c>
      <c r="D6" s="9">
        <v>80</v>
      </c>
      <c r="E6" s="10">
        <v>11000</v>
      </c>
      <c r="F6" s="10">
        <v>10750</v>
      </c>
      <c r="G6" s="10">
        <v>10400</v>
      </c>
      <c r="H6" s="10">
        <v>9990</v>
      </c>
      <c r="I6" s="4">
        <f>ROUND((MIN(E6:H6)),2)</f>
        <v>9990</v>
      </c>
      <c r="J6" s="4">
        <f>ROUND((AVERAGE(E6:H6)),2)</f>
        <v>10535</v>
      </c>
      <c r="K6" s="6">
        <f>_xlfn.STDEV.S(E6:H6)</f>
        <v>438.82418651057355</v>
      </c>
      <c r="L6" s="7">
        <f t="shared" si="0"/>
        <v>4.1653933223595025</v>
      </c>
      <c r="M6" s="4">
        <f>ROUND((I6*D6),2)</f>
        <v>799200</v>
      </c>
    </row>
    <row r="7" spans="1:13" x14ac:dyDescent="0.2">
      <c r="A7" s="20" t="s">
        <v>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5">
        <f>SUM(M4:M6)</f>
        <v>2487150</v>
      </c>
    </row>
    <row r="8" spans="1:13" ht="48" customHeight="1" x14ac:dyDescent="0.2">
      <c r="A8" s="3"/>
      <c r="B8" s="28" t="s">
        <v>28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27.75" customHeight="1" x14ac:dyDescent="0.2">
      <c r="A9" s="3"/>
      <c r="B9" s="13" t="s">
        <v>10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51" customHeight="1" x14ac:dyDescent="0.2">
      <c r="B10" s="13" t="s">
        <v>13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8" customHeight="1" x14ac:dyDescent="0.2">
      <c r="B11" s="1" t="s">
        <v>11</v>
      </c>
    </row>
    <row r="12" spans="1:13" x14ac:dyDescent="0.2">
      <c r="B12" s="1" t="s">
        <v>17</v>
      </c>
    </row>
    <row r="13" spans="1:13" x14ac:dyDescent="0.2">
      <c r="B13" s="1" t="s">
        <v>18</v>
      </c>
    </row>
    <row r="14" spans="1:13" ht="38.25" customHeight="1" x14ac:dyDescent="0.2">
      <c r="B14" s="11" t="s">
        <v>19</v>
      </c>
      <c r="C14" s="11"/>
      <c r="D14" s="11"/>
      <c r="E14" s="11"/>
      <c r="F14" s="11"/>
      <c r="G14" s="11"/>
      <c r="H14" s="11"/>
      <c r="I14" s="11"/>
      <c r="J14" s="11"/>
      <c r="K14" s="11"/>
      <c r="M14" s="11"/>
    </row>
    <row r="15" spans="1:13" x14ac:dyDescent="0.2">
      <c r="B15" s="1" t="s">
        <v>20</v>
      </c>
    </row>
    <row r="16" spans="1:13" x14ac:dyDescent="0.2">
      <c r="B16" s="1" t="s">
        <v>12</v>
      </c>
    </row>
  </sheetData>
  <mergeCells count="16">
    <mergeCell ref="B10:M10"/>
    <mergeCell ref="B8:M8"/>
    <mergeCell ref="B9:M9"/>
    <mergeCell ref="A1:K1"/>
    <mergeCell ref="L1:M1"/>
    <mergeCell ref="D2:D3"/>
    <mergeCell ref="C2:C3"/>
    <mergeCell ref="A7:L7"/>
    <mergeCell ref="J2:J3"/>
    <mergeCell ref="K2:K3"/>
    <mergeCell ref="L2:L3"/>
    <mergeCell ref="M2:M3"/>
    <mergeCell ref="A2:A3"/>
    <mergeCell ref="B2:B3"/>
    <mergeCell ref="E2:H2"/>
    <mergeCell ref="I2:I3"/>
  </mergeCells>
  <conditionalFormatting sqref="L4:L6">
    <cfRule type="cellIs" dxfId="0" priority="2" stopIfTrue="1" operator="greaterThan">
      <formula>33</formula>
    </cfRule>
  </conditionalFormatting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2026-06-03T08:10:52Z</dcterms:modified>
</cp:coreProperties>
</file>