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окументация\Буторина\!!!06.Молочка\"/>
    </mc:Choice>
  </mc:AlternateContent>
  <xr:revisionPtr revIDLastSave="0" documentId="8_{EE768F8D-0C24-46C7-9CD9-6B77C6494A2D}" xr6:coauthVersionLast="46" xr6:coauthVersionMax="46" xr10:uidLastSave="{00000000-0000-0000-0000-000000000000}"/>
  <bookViews>
    <workbookView xWindow="645" yWindow="0" windowWidth="24315" windowHeight="1378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K15" i="1" l="1"/>
  <c r="P15" i="1" s="1"/>
  <c r="K13" i="1"/>
  <c r="P13" i="1" s="1"/>
  <c r="K11" i="1"/>
  <c r="P11" i="1" s="1"/>
  <c r="K12" i="1"/>
  <c r="P12" i="1" s="1"/>
  <c r="K14" i="1"/>
  <c r="P14" i="1" s="1"/>
  <c r="K10" i="1"/>
  <c r="P10" i="1" s="1"/>
  <c r="M15" i="1"/>
  <c r="L15" i="1"/>
  <c r="M14" i="1"/>
  <c r="L14" i="1"/>
  <c r="M13" i="1"/>
  <c r="L13" i="1"/>
  <c r="M12" i="1"/>
  <c r="L12" i="1"/>
  <c r="M11" i="1"/>
  <c r="L11" i="1"/>
  <c r="M10" i="1"/>
  <c r="L10" i="1"/>
  <c r="N12" i="1" l="1"/>
  <c r="O12" i="1" s="1"/>
  <c r="N10" i="1"/>
  <c r="O10" i="1" s="1"/>
  <c r="N11" i="1"/>
  <c r="O11" i="1" s="1"/>
  <c r="N13" i="1"/>
  <c r="O13" i="1" s="1"/>
  <c r="N14" i="1"/>
  <c r="O14" i="1" s="1"/>
  <c r="N15" i="1"/>
  <c r="O15" i="1" s="1"/>
  <c r="P16" i="1"/>
</calcChain>
</file>

<file path=xl/sharedStrings.xml><?xml version="1.0" encoding="utf-8"?>
<sst xmlns="http://schemas.openxmlformats.org/spreadsheetml/2006/main" count="43" uniqueCount="34">
  <si>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</si>
  <si>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</si>
  <si>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</si>
  <si>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</si>
  <si>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</si>
  <si>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</si>
  <si>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</si>
  <si>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</si>
  <si>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</si>
  <si>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</si>
  <si>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</si>
  <si>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</si>
  <si>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</si>
  <si>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</si>
  <si>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</si>
  <si>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</si>
  <si>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</si>
  <si>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</si>
  <si>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</si>
  <si>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</si>
  <si>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</si>
  <si>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Молоко</t>
  </si>
  <si>
    <t>л</t>
  </si>
  <si>
    <t>Творог</t>
  </si>
  <si>
    <t>кг</t>
  </si>
  <si>
    <t>Сметана</t>
  </si>
  <si>
    <t xml:space="preserve">Йогурт </t>
  </si>
  <si>
    <t>Ряженка</t>
  </si>
  <si>
    <t>Кефир</t>
  </si>
  <si>
    <t>Итого: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</si>
  <si>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</si>
  <si>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</si>
  <si>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Источник №6</t>
  </si>
  <si>
    <t>На основании проведенного анализа рынка и расчетов, НМЦК составляет: 2 113 409,07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</si>
</sst>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.00_р_."/>
    <numFmt numFmtId="165" formatCode="#\ ##0.00_ "/>
    <numFmt numFmtId="166" formatCode="#\ ##0.00#########"/>
    <numFmt numFmtId="167" formatCode="#\ ##0.00"/>
  </numFmts>
  <fonts count="6" x14ac:knownFonts="1">
    <font>
      <sz val="11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175895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740" y="0"/>
          <a:ext cx="5407025" cy="1968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A3" sqref="A3:P3"/>
    </sheetView>
  </sheetViews>
  <sheetFormatPr defaultColWidth="9.140625" defaultRowHeight="12.75" x14ac:dyDescent="0.25"/>
  <cols>
    <col min="1" max="1" width="4.85546875" style="2" customWidth="1"/>
    <col min="2" max="2" width="32.5703125" style="3" customWidth="1"/>
    <col min="3" max="4" width="9.140625" style="2"/>
    <col min="5" max="7" width="12.7109375" style="4" customWidth="1"/>
    <col min="8" max="8" width="14.28515625" style="4" customWidth="1"/>
    <col min="9" max="9" width="15.140625" style="4" customWidth="1"/>
    <col min="10" max="10" width="14.85546875" style="4" customWidth="1"/>
    <col min="11" max="11" width="13.5703125" style="4" customWidth="1"/>
    <col min="12" max="12" width="7.85546875" style="2" customWidth="1"/>
    <col min="13" max="13" width="12.5703125" style="2" customWidth="1"/>
    <col min="14" max="14" width="10.28515625" style="2" customWidth="1"/>
    <col min="15" max="15" width="16.85546875" style="2" customWidth="1"/>
    <col min="16" max="16" width="13.28515625" style="4" customWidth="1"/>
    <col min="17" max="18" width="14.28515625" style="2" customWidth="1"/>
    <col min="19" max="19" width="9.140625" style="2"/>
    <col min="20" max="20" width="14.42578125" style="2" customWidth="1"/>
    <col min="21" max="16384" width="9.140625" style="2"/>
  </cols>
  <sheetData>
    <row r="1" spans="1:19" ht="81.75" customHeight="1" x14ac:dyDescent="0.25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3" spans="1:19" ht="42" customHeight="1" x14ac:dyDescent="0.25">
      <c r="A3" s="22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9" ht="21" customHeight="1" x14ac:dyDescent="0.25"/>
    <row r="5" spans="1:19" ht="17.25" customHeight="1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9" ht="37.5" customHeight="1" x14ac:dyDescent="0.25">
      <c r="A6" s="16" t="s">
        <v>1</v>
      </c>
      <c r="B6" s="16"/>
      <c r="C6" s="24" t="s">
        <v>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9" ht="21" customHeight="1" x14ac:dyDescent="0.25">
      <c r="A7" s="15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9" ht="21" customHeight="1" x14ac:dyDescent="0.25">
      <c r="A8" s="16" t="s">
        <v>4</v>
      </c>
      <c r="B8" s="16" t="s">
        <v>5</v>
      </c>
      <c r="C8" s="16" t="s">
        <v>6</v>
      </c>
      <c r="D8" s="16"/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12" t="s">
        <v>32</v>
      </c>
      <c r="K8" s="19" t="s">
        <v>12</v>
      </c>
      <c r="L8" s="16" t="s">
        <v>13</v>
      </c>
      <c r="M8" s="16" t="s">
        <v>14</v>
      </c>
      <c r="N8" s="16" t="s">
        <v>15</v>
      </c>
      <c r="O8" s="16" t="s">
        <v>16</v>
      </c>
      <c r="P8" s="19" t="s">
        <v>17</v>
      </c>
    </row>
    <row r="9" spans="1:19" ht="27" customHeight="1" x14ac:dyDescent="0.25">
      <c r="A9" s="16"/>
      <c r="B9" s="16"/>
      <c r="C9" s="5" t="s">
        <v>18</v>
      </c>
      <c r="D9" s="5" t="s">
        <v>19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19"/>
      <c r="L9" s="16"/>
      <c r="M9" s="16"/>
      <c r="N9" s="16"/>
      <c r="O9" s="16"/>
      <c r="P9" s="19"/>
    </row>
    <row r="10" spans="1:19" ht="21.75" customHeight="1" x14ac:dyDescent="0.25">
      <c r="A10" s="5">
        <v>1</v>
      </c>
      <c r="B10" s="13" t="s">
        <v>21</v>
      </c>
      <c r="C10" s="7" t="s">
        <v>22</v>
      </c>
      <c r="D10" s="8">
        <v>9174.6</v>
      </c>
      <c r="E10" s="9">
        <v>90</v>
      </c>
      <c r="F10" s="9">
        <v>87</v>
      </c>
      <c r="G10" s="9">
        <v>81</v>
      </c>
      <c r="H10" s="14"/>
      <c r="I10" s="14"/>
      <c r="J10" s="14"/>
      <c r="K10" s="6">
        <f>(E10+F10+G10)/3</f>
        <v>86</v>
      </c>
      <c r="L10" s="5">
        <f>COUNT(E10:I10)</f>
        <v>3</v>
      </c>
      <c r="M10" s="5">
        <f t="shared" ref="M10:M14" si="0">STDEV(E10,F10,G10,H10,I10)</f>
        <v>4.5825756949558398</v>
      </c>
      <c r="N10" s="5">
        <f>M10/K10*100</f>
        <v>5.3285763894835343</v>
      </c>
      <c r="O10" s="5" t="str">
        <f>IF(N10&lt;33,"ОДНОРОДНЫЕ","НЕОДНОРОДНЫЕ")</f>
        <v>ОДНОРОДНЫЕ</v>
      </c>
      <c r="P10" s="6">
        <f t="shared" ref="P10:P15" si="1">ROUND(D10*K10,2)</f>
        <v>789015.6</v>
      </c>
    </row>
    <row r="11" spans="1:19" ht="19.5" customHeight="1" x14ac:dyDescent="0.25">
      <c r="A11" s="5">
        <v>2</v>
      </c>
      <c r="B11" s="13" t="s">
        <v>23</v>
      </c>
      <c r="C11" s="7" t="s">
        <v>24</v>
      </c>
      <c r="D11" s="8">
        <v>2000</v>
      </c>
      <c r="E11" s="9">
        <v>350</v>
      </c>
      <c r="F11" s="9">
        <v>327</v>
      </c>
      <c r="G11" s="9">
        <v>295</v>
      </c>
      <c r="H11" s="14"/>
      <c r="I11" s="14"/>
      <c r="J11" s="14"/>
      <c r="K11" s="6">
        <f t="shared" ref="K11:K14" si="2">(E11+F11+G11)/3</f>
        <v>324</v>
      </c>
      <c r="L11" s="5">
        <f t="shared" ref="L11:L14" si="3">COUNT(E11:I11)</f>
        <v>3</v>
      </c>
      <c r="M11" s="5">
        <f t="shared" si="0"/>
        <v>27.622454633866266</v>
      </c>
      <c r="N11" s="5">
        <f t="shared" ref="N11:N14" si="4">M11/K11*100</f>
        <v>8.5254489610698361</v>
      </c>
      <c r="O11" s="5" t="str">
        <f t="shared" ref="O11:O15" si="5">IF(N11&lt;33,"ОДНОРОДНЫЕ","НЕОДНОРОДНЫЕ")</f>
        <v>ОДНОРОДНЫЕ</v>
      </c>
      <c r="P11" s="6">
        <f t="shared" si="1"/>
        <v>648000</v>
      </c>
    </row>
    <row r="12" spans="1:19" ht="19.5" customHeight="1" x14ac:dyDescent="0.25">
      <c r="A12" s="5">
        <v>3</v>
      </c>
      <c r="B12" s="13" t="s">
        <v>25</v>
      </c>
      <c r="C12" s="7" t="s">
        <v>24</v>
      </c>
      <c r="D12" s="8">
        <v>641.6</v>
      </c>
      <c r="E12" s="9">
        <v>295</v>
      </c>
      <c r="F12" s="9"/>
      <c r="G12" s="9">
        <v>230</v>
      </c>
      <c r="H12" s="14">
        <v>260</v>
      </c>
      <c r="I12" s="14"/>
      <c r="J12" s="14"/>
      <c r="K12" s="6">
        <f t="shared" si="2"/>
        <v>175</v>
      </c>
      <c r="L12" s="5">
        <f t="shared" si="3"/>
        <v>3</v>
      </c>
      <c r="M12" s="5">
        <f t="shared" si="0"/>
        <v>32.532035493238482</v>
      </c>
      <c r="N12" s="5">
        <f t="shared" si="4"/>
        <v>18.589734567564847</v>
      </c>
      <c r="O12" s="5" t="str">
        <f t="shared" si="5"/>
        <v>ОДНОРОДНЫЕ</v>
      </c>
      <c r="P12" s="6">
        <f t="shared" si="1"/>
        <v>112280</v>
      </c>
      <c r="Q12" s="10"/>
      <c r="R12" s="10"/>
      <c r="S12" s="10"/>
    </row>
    <row r="13" spans="1:19" ht="18.75" customHeight="1" x14ac:dyDescent="0.25">
      <c r="A13" s="5">
        <v>4</v>
      </c>
      <c r="B13" s="13" t="s">
        <v>26</v>
      </c>
      <c r="C13" s="7" t="s">
        <v>24</v>
      </c>
      <c r="D13" s="8">
        <v>2240</v>
      </c>
      <c r="E13" s="9"/>
      <c r="F13" s="9">
        <v>92</v>
      </c>
      <c r="G13" s="9">
        <v>100</v>
      </c>
      <c r="H13" s="14">
        <v>105</v>
      </c>
      <c r="I13" s="14"/>
      <c r="J13" s="14"/>
      <c r="K13" s="6">
        <f>(E13+G13+H13)/3</f>
        <v>68.333333333333329</v>
      </c>
      <c r="L13" s="5">
        <f t="shared" si="3"/>
        <v>3</v>
      </c>
      <c r="M13" s="5">
        <f t="shared" si="0"/>
        <v>6.5574385243020004</v>
      </c>
      <c r="N13" s="5">
        <f t="shared" si="4"/>
        <v>9.5962514989785372</v>
      </c>
      <c r="O13" s="5" t="str">
        <f t="shared" si="5"/>
        <v>ОДНОРОДНЫЕ</v>
      </c>
      <c r="P13" s="6">
        <f t="shared" si="1"/>
        <v>153066.67000000001</v>
      </c>
      <c r="Q13" s="10"/>
      <c r="R13" s="10"/>
      <c r="S13" s="10"/>
    </row>
    <row r="14" spans="1:19" ht="16.5" customHeight="1" x14ac:dyDescent="0.25">
      <c r="A14" s="5">
        <v>5</v>
      </c>
      <c r="B14" s="13" t="s">
        <v>27</v>
      </c>
      <c r="C14" s="7" t="s">
        <v>24</v>
      </c>
      <c r="D14" s="8">
        <v>3198.6</v>
      </c>
      <c r="E14" s="9">
        <v>115</v>
      </c>
      <c r="F14" s="9">
        <v>94</v>
      </c>
      <c r="G14" s="9">
        <v>105</v>
      </c>
      <c r="H14" s="14"/>
      <c r="I14" s="14"/>
      <c r="J14" s="14"/>
      <c r="K14" s="6">
        <f t="shared" si="2"/>
        <v>104.66666666666667</v>
      </c>
      <c r="L14" s="5">
        <f t="shared" si="3"/>
        <v>3</v>
      </c>
      <c r="M14" s="5">
        <f t="shared" si="0"/>
        <v>10.503967504392488</v>
      </c>
      <c r="N14" s="5">
        <f t="shared" si="4"/>
        <v>10.035637743050147</v>
      </c>
      <c r="O14" s="5" t="str">
        <f t="shared" si="5"/>
        <v>ОДНОРОДНЫЕ</v>
      </c>
      <c r="P14" s="6">
        <f t="shared" si="1"/>
        <v>334786.8</v>
      </c>
      <c r="Q14" s="10"/>
      <c r="R14" s="10"/>
      <c r="S14" s="10"/>
    </row>
    <row r="15" spans="1:19" ht="19.5" customHeight="1" x14ac:dyDescent="0.25">
      <c r="A15" s="5">
        <v>6</v>
      </c>
      <c r="B15" s="13" t="s">
        <v>28</v>
      </c>
      <c r="C15" s="7" t="s">
        <v>24</v>
      </c>
      <c r="D15" s="8">
        <v>1116</v>
      </c>
      <c r="E15" s="9">
        <v>95</v>
      </c>
      <c r="F15" s="9">
        <v>110</v>
      </c>
      <c r="G15" s="9">
        <v>90</v>
      </c>
      <c r="H15" s="14"/>
      <c r="I15" s="14"/>
      <c r="J15" s="14"/>
      <c r="K15" s="6">
        <f>(E15+F15+H15)/3</f>
        <v>68.333333333333329</v>
      </c>
      <c r="L15" s="5">
        <f>COUNT(E15:I15)</f>
        <v>3</v>
      </c>
      <c r="M15" s="5">
        <f>STDEV(E15,F15,G15,H15,I15)</f>
        <v>10.408329997330664</v>
      </c>
      <c r="N15" s="5">
        <f>M15/K15*100</f>
        <v>15.231702435118047</v>
      </c>
      <c r="O15" s="5" t="str">
        <f t="shared" si="5"/>
        <v>ОДНОРОДНЫЕ</v>
      </c>
      <c r="P15" s="6">
        <f t="shared" si="1"/>
        <v>76260</v>
      </c>
    </row>
    <row r="16" spans="1:19" s="1" customFormat="1" ht="20.25" customHeight="1" x14ac:dyDescent="0.25">
      <c r="A16" s="17" t="s">
        <v>29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1">
        <f>SUM(P10:P15)</f>
        <v>2113409.0700000003</v>
      </c>
    </row>
    <row r="17" spans="1:16" ht="19.5" customHeight="1" x14ac:dyDescent="0.25">
      <c r="A17" s="18" t="s">
        <v>33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</sheetData>
  <mergeCells count="17">
    <mergeCell ref="A1:P1"/>
    <mergeCell ref="A3:P3"/>
    <mergeCell ref="A5:P5"/>
    <mergeCell ref="A6:B6"/>
    <mergeCell ref="C6:P6"/>
    <mergeCell ref="A7:P7"/>
    <mergeCell ref="C8:D8"/>
    <mergeCell ref="A16:O16"/>
    <mergeCell ref="A17:P17"/>
    <mergeCell ref="A8:A9"/>
    <mergeCell ref="B8:B9"/>
    <mergeCell ref="K8:K9"/>
    <mergeCell ref="L8:L9"/>
    <mergeCell ref="M8:M9"/>
    <mergeCell ref="N8:N9"/>
    <mergeCell ref="O8:O9"/>
    <mergeCell ref="P8:P9"/>
  </mergeCells>
  <conditionalFormatting sqref="O10:O15">
    <cfRule type="containsText" dxfId="2" priority="1" operator="containsText" text="НЕОДНОРОДНЫЕ">
      <formula>NOT(ISERROR(SEARCH("НЕОДНОРОДНЫЕ",O10)))</formula>
    </cfRule>
    <cfRule type="containsText" dxfId="1" priority="2" operator="containsText" text="ОДНОРОДНЫЕ">
      <formula>NOT(ISERROR(SEARCH("ОДНОРОДНЫЕ",O10)))</formula>
    </cfRule>
    <cfRule type="containsText" dxfId="0" priority="3" operator="containsText" text="НЕОДНОРОДНЫЕ">
      <formula>NOT(ISERROR(SEARCH("НЕОДНОРОДНЫЕ",O10)))</formula>
    </cfRule>
  </conditionalFormatting>
  <pageMargins left="0" right="0" top="0.74803149606299213" bottom="0.74803149606299213" header="0.31496062992125984" footer="0.31496062992125984"/>
  <pageSetup paperSize="9" scale="60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ZAKUP1</dc:creator>
  <cp:lastModifiedBy>Admine</cp:lastModifiedBy>
  <cp:lastPrinted>2026-03-03T06:15:31Z</cp:lastPrinted>
  <dcterms:created xsi:type="dcterms:W3CDTF">2006-09-28T05:33:00Z</dcterms:created>
  <dcterms:modified xsi:type="dcterms:W3CDTF">2026-06-09T07:44:06Z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4B1D739B44AE44E3A31F65C4F2E7768E_12</vt:lpwstr>
  </property>
  <property fmtid="{D5CDD505-2E9C-101B-9397-08002B2CF9AE}" pid="3" name="KSOProductBuildVer">
    <vt:lpwstr>1049-12.2.0.21179</vt:lpwstr>
  </property>
</Properties>
</file>