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filterPrivacy="1" defaultThemeVersion="124226"/>
  <xr:revisionPtr revIDLastSave="0" documentId="8_{83039C37-EDAD-41B9-95CD-900B1F2559AA}" xr6:coauthVersionLast="46" xr6:coauthVersionMax="46" xr10:uidLastSave="{00000000-0000-0000-0000-000000000000}"/>
  <bookViews>
    <workbookView xWindow="2205" yWindow="1035" windowWidth="24315" windowHeight="1378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0" i="1" l="1"/>
  <c r="O10" i="1" s="1"/>
  <c r="K10" i="1"/>
  <c r="L10" i="1"/>
  <c r="O11" i="1" l="1"/>
  <c r="M10" i="1"/>
  <c r="N10" i="1" s="1"/>
</calcChain>
</file>

<file path=xl/sharedStrings.xml><?xml version="1.0" encoding="utf-8"?>
<sst xmlns="http://schemas.openxmlformats.org/spreadsheetml/2006/main" count="31" uniqueCount="27">
  <si>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</si>
  <si>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</si>
  <si>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</si>
  <si>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</si>
  <si>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</si>
  <si>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</si>
  <si>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</si>
  <si>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</si>
  <si>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</si>
  <si>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</si>
  <si>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</si>
  <si>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</si>
  <si>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</si>
  <si>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</si>
  <si>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</si>
  <si>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</si>
  <si>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Средн. арифм.</t>
  </si>
  <si>
    <t>Характеристики объекта закупки</t>
  </si>
  <si>
    <t xml:space="preserve">ЧАСТЬ III. ОБОСНОВАНИЕ НАЧАЛЬНОЙ (МАКСИМАЛЬНОЙ) ЦЕНЫ КОНТРАКТА.
В соответствии со статьей 22 Федерального закона начальная (максимальная) цена Контракта установлена посредством применения метода сопоставимых рыночных цен (анализ рынка) согласно приказа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
</t>
  </si>
  <si>
    <t xml:space="preserve">Используемый метод определения НМЦК 
с обоснованием:
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</si>
  <si>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контракта.
Расчет выполнен в соответствии с Методическими рекомендациями, утвержденными приказом, МЭР РФ от 02.10.2013 №567
</t>
  </si>
  <si>
    <t>РАСЧЕТ НМЦК</t>
  </si>
  <si>
    <t>Итого:</t>
  </si>
  <si>
    <t>Яйцо куриное</t>
  </si>
  <si>
    <t>штука</t>
  </si>
  <si>
    <t xml:space="preserve">Приложение 2. Обоснование начальной (максимальной) цены контракта с
 указанием информации о валюте, используемой для формирования цены 
контракта и расчетов с поставщиком (подрядчиком, исполнителем), 
порядка применения официального курса иностранной валюты к
рублю Российской Федерации, установленного Центральным 
банком Российской Федерации и используемого при оплате контракта.
</t>
  </si>
  <si>
    <t>На основании проведенного анализа рынка и расчетов, НМЦК составляет: 196 156,80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</si>
</sst>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\ ##0.00#########"/>
  </numFmts>
  <fonts count="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0</xdr:row>
      <xdr:rowOff>0</xdr:rowOff>
    </xdr:from>
    <xdr:to>
      <xdr:col>6</xdr:col>
      <xdr:colOff>175895</xdr:colOff>
      <xdr:row>0</xdr:row>
      <xdr:rowOff>19685</xdr:rowOff>
    </xdr:to>
    <xdr:pic>
      <xdr:nvPicPr>
        <xdr:cNvPr id="3" name="Изображение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6070" y="2801620"/>
          <a:ext cx="159385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zoomScaleNormal="100" workbookViewId="0">
      <selection activeCell="A12" sqref="A12:O12"/>
    </sheetView>
  </sheetViews>
  <sheetFormatPr defaultColWidth="9.140625" defaultRowHeight="12.75" x14ac:dyDescent="0.25"/>
  <cols>
    <col min="1" max="1" width="4.85546875" style="7" customWidth="1"/>
    <col min="2" max="2" width="32.5703125" style="8" customWidth="1"/>
    <col min="3" max="4" width="9.140625" style="7"/>
    <col min="5" max="9" width="12.7109375" style="9" customWidth="1"/>
    <col min="10" max="10" width="13.5703125" style="9" customWidth="1"/>
    <col min="11" max="11" width="7.85546875" style="7" customWidth="1"/>
    <col min="12" max="12" width="12.5703125" style="7" customWidth="1"/>
    <col min="13" max="13" width="10.28515625" style="7" customWidth="1"/>
    <col min="14" max="14" width="16.85546875" style="7" customWidth="1"/>
    <col min="15" max="15" width="13.28515625" style="9" customWidth="1"/>
    <col min="16" max="17" width="14.28515625" style="7" customWidth="1"/>
    <col min="18" max="18" width="9.140625" style="7"/>
    <col min="19" max="19" width="14.42578125" style="7" bestFit="1" customWidth="1"/>
    <col min="20" max="16384" width="9.140625" style="7"/>
  </cols>
  <sheetData>
    <row r="1" spans="1:15" ht="81.75" customHeight="1" x14ac:dyDescent="0.25">
      <c r="A1" s="15" t="s">
        <v>25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3" spans="1:15" ht="42" customHeight="1" x14ac:dyDescent="0.25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21" customHeight="1" x14ac:dyDescent="0.25"/>
    <row r="5" spans="1:15" ht="17.25" customHeight="1" x14ac:dyDescent="0.25">
      <c r="A5" s="13" t="s">
        <v>17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35.25" customHeight="1" x14ac:dyDescent="0.25">
      <c r="A6" s="13" t="s">
        <v>19</v>
      </c>
      <c r="B6" s="13"/>
      <c r="C6" s="17" t="s">
        <v>20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21" customHeight="1" x14ac:dyDescent="0.25">
      <c r="A7" s="18" t="s">
        <v>21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21" customHeight="1" x14ac:dyDescent="0.25">
      <c r="A8" s="13" t="s">
        <v>0</v>
      </c>
      <c r="B8" s="13" t="s">
        <v>1</v>
      </c>
      <c r="C8" s="13" t="s">
        <v>2</v>
      </c>
      <c r="D8" s="13"/>
      <c r="E8" s="4" t="s">
        <v>5</v>
      </c>
      <c r="F8" s="4" t="s">
        <v>7</v>
      </c>
      <c r="G8" s="4" t="s">
        <v>8</v>
      </c>
      <c r="H8" s="4" t="s">
        <v>9</v>
      </c>
      <c r="I8" s="4" t="s">
        <v>10</v>
      </c>
      <c r="J8" s="19" t="s">
        <v>16</v>
      </c>
      <c r="K8" s="13" t="s">
        <v>13</v>
      </c>
      <c r="L8" s="13" t="s">
        <v>14</v>
      </c>
      <c r="M8" s="13" t="s">
        <v>15</v>
      </c>
      <c r="N8" s="13" t="s">
        <v>11</v>
      </c>
      <c r="O8" s="19" t="s">
        <v>12</v>
      </c>
    </row>
    <row r="9" spans="1:15" ht="28.9" customHeight="1" x14ac:dyDescent="0.25">
      <c r="A9" s="13"/>
      <c r="B9" s="13"/>
      <c r="C9" s="3" t="s">
        <v>3</v>
      </c>
      <c r="D9" s="3" t="s">
        <v>4</v>
      </c>
      <c r="E9" s="4" t="s">
        <v>6</v>
      </c>
      <c r="F9" s="4" t="s">
        <v>6</v>
      </c>
      <c r="G9" s="4" t="s">
        <v>6</v>
      </c>
      <c r="H9" s="4" t="s">
        <v>6</v>
      </c>
      <c r="I9" s="4" t="s">
        <v>6</v>
      </c>
      <c r="J9" s="19"/>
      <c r="K9" s="13"/>
      <c r="L9" s="13"/>
      <c r="M9" s="13"/>
      <c r="N9" s="13"/>
      <c r="O9" s="19"/>
    </row>
    <row r="10" spans="1:15" ht="20.25" customHeight="1" x14ac:dyDescent="0.25">
      <c r="A10" s="3">
        <v>1</v>
      </c>
      <c r="B10" s="11" t="s">
        <v>23</v>
      </c>
      <c r="C10" s="1" t="s">
        <v>24</v>
      </c>
      <c r="D10" s="12">
        <v>20160</v>
      </c>
      <c r="E10" s="2">
        <v>9.5</v>
      </c>
      <c r="F10" s="2">
        <v>9.6999999999999993</v>
      </c>
      <c r="G10" s="2">
        <v>10</v>
      </c>
      <c r="H10" s="5"/>
      <c r="I10" s="5"/>
      <c r="J10" s="4">
        <f>ROUND(AVERAGE(E10,F10,G10,H10,I10),2)</f>
        <v>9.73</v>
      </c>
      <c r="K10" s="3">
        <f>COUNT(E10:I10)</f>
        <v>3</v>
      </c>
      <c r="L10" s="3">
        <f t="shared" ref="L10" si="0">STDEV(E10,F10,G10,H10,I10)</f>
        <v>0.25166114784235838</v>
      </c>
      <c r="M10" s="3">
        <f>L10/J10*100</f>
        <v>2.586445507115708</v>
      </c>
      <c r="N10" s="3" t="str">
        <f>IF(M10&lt;33,"ОДНОРОДНЫЕ","НЕОДНОРОДНЫЕ")</f>
        <v>ОДНОРОДНЫЕ</v>
      </c>
      <c r="O10" s="4">
        <f>ROUND(D10*J10,2)</f>
        <v>196156.79999999999</v>
      </c>
    </row>
    <row r="11" spans="1:15" s="10" customFormat="1" ht="20.25" customHeight="1" x14ac:dyDescent="0.25">
      <c r="A11" s="14" t="s">
        <v>22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6">
        <f>SUM(O10:O10)</f>
        <v>196156.79999999999</v>
      </c>
    </row>
    <row r="12" spans="1:15" ht="19.5" customHeight="1" x14ac:dyDescent="0.25">
      <c r="A12" s="13" t="s">
        <v>26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</sheetData>
  <mergeCells count="17">
    <mergeCell ref="J8:J9"/>
    <mergeCell ref="K8:K9"/>
    <mergeCell ref="L8:L9"/>
    <mergeCell ref="A12:O12"/>
    <mergeCell ref="A11:N11"/>
    <mergeCell ref="A1:O1"/>
    <mergeCell ref="A3:O3"/>
    <mergeCell ref="A5:O5"/>
    <mergeCell ref="A6:B6"/>
    <mergeCell ref="C6:O6"/>
    <mergeCell ref="A7:O7"/>
    <mergeCell ref="O8:O9"/>
    <mergeCell ref="M8:M9"/>
    <mergeCell ref="N8:N9"/>
    <mergeCell ref="A8:A9"/>
    <mergeCell ref="B8:B9"/>
    <mergeCell ref="C8:D8"/>
  </mergeCells>
  <conditionalFormatting sqref="N10">
    <cfRule type="containsText" dxfId="5" priority="4" operator="containsText" text="НЕ">
      <formula>NOT(ISERROR(SEARCH("НЕ",N10)))</formula>
    </cfRule>
    <cfRule type="containsText" dxfId="4" priority="5" operator="containsText" text="ОДНОРОДНЫЕ">
      <formula>NOT(ISERROR(SEARCH("ОДНОРОДНЫЕ",N10)))</formula>
    </cfRule>
    <cfRule type="containsText" dxfId="3" priority="6" operator="containsText" text="НЕОДНОРОДНЫЕ">
      <formula>NOT(ISERROR(SEARCH("НЕОДНОРОДНЫЕ",N10)))</formula>
    </cfRule>
  </conditionalFormatting>
  <conditionalFormatting sqref="N10">
    <cfRule type="containsText" dxfId="2" priority="1" operator="containsText" text="НЕОДНОРОДНЫЕ">
      <formula>NOT(ISERROR(SEARCH("НЕОДНОРОДНЫЕ",N10)))</formula>
    </cfRule>
    <cfRule type="containsText" dxfId="1" priority="2" operator="containsText" text="ОДНОРОДНЫЕ">
      <formula>NOT(ISERROR(SEARCH("ОДНОРОДНЫЕ",N10)))</formula>
    </cfRule>
    <cfRule type="containsText" dxfId="0" priority="3" operator="containsText" text="НЕОДНОРОДНЫЕ">
      <formula>NOT(ISERROR(SEARCH("НЕОДНОРОДНЫЕ",N10)))</formula>
    </cfRule>
  </conditionalFormatting>
  <pageMargins left="0" right="0" top="0.74803149606299213" bottom="0.74803149606299213" header="0.31496062992125984" footer="0.31496062992125984"/>
  <pageSetup paperSize="9" scale="70" orientation="landscape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2026-06-09T08:24:26Z</dcterms:modified>
</cp:coreProperties>
</file>