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ГОВОРА И ДОКУМЕНТЫ\ДОГОВОРЫ\2026\ДОГОВОРА\ООО «АйПиТелеком» - вип нет\ViPNet\1\"/>
    </mc:Choice>
  </mc:AlternateContent>
  <xr:revisionPtr revIDLastSave="0" documentId="13_ncr:1_{3F40308E-F00F-44F8-B9EE-3EA24380B053}" xr6:coauthVersionLast="47" xr6:coauthVersionMax="47" xr10:uidLastSave="{00000000-0000-0000-0000-000000000000}"/>
  <bookViews>
    <workbookView xWindow="28680" yWindow="2490" windowWidth="24240" windowHeight="13140" tabRatio="500" xr2:uid="{00000000-000D-0000-FFFF-FFFF00000000}"/>
  </bookViews>
  <sheets>
    <sheet name="Расчет с учетом сред. цены" sheetId="1" r:id="rId1"/>
    <sheet name="Лист2" sheetId="2" r:id="rId2"/>
  </sheets>
  <definedNames>
    <definedName name="Excel_BuiltIn__FilterDatabase" localSheetId="0">'Расчет с учетом сред. цены'!$A$4:$L$6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6" i="1" l="1" a="1"/>
  <c r="K6" i="1" s="1"/>
  <c r="D15" i="2" l="1"/>
  <c r="M14" i="2"/>
  <c r="M13" i="2"/>
  <c r="M12" i="2"/>
  <c r="M11" i="2"/>
  <c r="M10" i="2"/>
  <c r="M9" i="2"/>
  <c r="M8" i="2"/>
  <c r="M7" i="2"/>
  <c r="M6" i="2"/>
  <c r="M15" i="2" s="1"/>
  <c r="M6" i="1"/>
  <c r="M7" i="1" s="1"/>
  <c r="H6" i="1"/>
  <c r="I6" i="1" s="1"/>
  <c r="J6" i="1" s="1"/>
  <c r="L6" i="1" l="1"/>
  <c r="L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<sst xmlns="http://schemas.openxmlformats.org/spreadsheetml/2006/main" count="44" uniqueCount="35">
  <si>
    <t xml:space="preserve"> Обоснование начальной (максимальной) цены контракта на поставку светильников аварийных, светодиодных</t>
  </si>
  <si>
    <t>№ п/п</t>
  </si>
  <si>
    <t>Наименование товара</t>
  </si>
  <si>
    <t>Ед. изм</t>
  </si>
  <si>
    <t>Кол-во</t>
  </si>
  <si>
    <t>Коммерческие предложения (руб./ед.изм.)</t>
  </si>
  <si>
    <t>Однородность совокупности значений выявленных цен, используемых в расчете Н(М)ЦК</t>
  </si>
  <si>
    <t xml:space="preserve">Источник 1
</t>
  </si>
  <si>
    <t xml:space="preserve">Источник 2
</t>
  </si>
  <si>
    <t xml:space="preserve">Источник 3
</t>
  </si>
  <si>
    <t xml:space="preserve">Средняя арифметическая цена за единицу     &lt;ц&gt; </t>
  </si>
  <si>
    <t>Среднее квадратичное отклонение</t>
  </si>
  <si>
    <r>
      <rPr>
        <b/>
        <sz val="11"/>
        <color rgb="FF000000"/>
        <rFont val="Times New Roman"/>
        <family val="1"/>
        <charset val="204"/>
      </rPr>
      <t xml:space="preserve">коэффициент вариации цен V (%)
</t>
    </r>
    <r>
      <rPr>
        <i/>
        <sz val="11"/>
        <color rgb="FF000000"/>
        <rFont val="Times New Roman"/>
        <family val="1"/>
        <charset val="204"/>
      </rPr>
      <t>(не должен превышать 33%)</t>
    </r>
  </si>
  <si>
    <t>Средняя цена за единицу изм. (руб.)</t>
  </si>
  <si>
    <t>Н(М)ЦК с учетом средней цены за единицу товара (руб.)</t>
  </si>
  <si>
    <t>Минимальная цена за единицу изм. (руб.)</t>
  </si>
  <si>
    <t xml:space="preserve">Начальная (максимальная) цена контракта составляет  </t>
  </si>
  <si>
    <t>Месяц</t>
  </si>
  <si>
    <t>Ед.
изм.</t>
  </si>
  <si>
    <t>Кол-во
часов</t>
  </si>
  <si>
    <t>Март</t>
  </si>
  <si>
    <t>Час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</si>
  <si>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</si>
  <si>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</si>
  <si>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</si>
  <si>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</si>
  <si>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</si>
  <si>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</si>
  <si>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</si>
  <si>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 xml:space="preserve">Ноябрь </t>
  </si>
  <si>
    <t>шт.</t>
  </si>
  <si>
    <r>
      <t xml:space="preserve">«УТВЕРЖДАЮ»
</t>
    </r>
    <r>
      <rPr>
        <sz val="14"/>
        <color rgb="FF000000"/>
        <rFont val="Times New Roman"/>
        <family val="1"/>
        <charset val="204"/>
      </rPr>
      <t xml:space="preserve">Директор 
_______________С.А.Андрюхин
</t>
    </r>
    <r>
      <rPr>
        <b/>
        <sz val="12"/>
        <color rgb="FF000000"/>
        <rFont val="PT Astra Serif"/>
        <family val="1"/>
        <charset val="1"/>
      </rPr>
      <t xml:space="preserve">
</t>
    </r>
    <r>
      <rPr>
        <sz val="14"/>
        <color rgb="FF000000"/>
        <rFont val="Times New Roman"/>
        <family val="1"/>
        <charset val="204"/>
      </rPr>
      <t>"___" ________________ 2025 г</t>
    </r>
  </si>
  <si>
    <t>Директор                                                                                                                                     С.А.Андрюхин</t>
  </si>
  <si>
    <t xml:space="preserve">Приложение №1
</t>
  </si>
  <si>
    <t>Поставка ПАК ViPNet Coordinator с сертификатом активации сервиса совместной технической поддержки с инициализацией и настройкой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</si>
</sst>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\-??_р_._-;_-@_-"/>
    <numFmt numFmtId="165" formatCode="#,##0.00_р_."/>
    <numFmt numFmtId="166" formatCode="#,##0.00_р_.;\-#,##0.00_р_."/>
  </numFmts>
  <fonts count="19">
    <font>
      <sz val="11"/>
      <color rgb="FF000000"/>
      <name val="Calibri"/>
      <charset val="1"/>
    </font>
    <font>
      <sz val="12"/>
      <color rgb="FF000000"/>
      <name val="PT Astra Serif"/>
      <family val="1"/>
      <charset val="1"/>
    </font>
    <font>
      <sz val="12"/>
      <color rgb="FFFF0000"/>
      <name val="PT Astra Serif"/>
      <family val="1"/>
      <charset val="1"/>
    </font>
    <font>
      <b/>
      <sz val="12"/>
      <color rgb="FF000000"/>
      <name val="PT Astra Serif"/>
      <family val="1"/>
      <charset val="1"/>
    </font>
    <font>
      <sz val="14"/>
      <color rgb="FF000000"/>
      <name val="Times New Roman"/>
      <family val="1"/>
      <charset val="204"/>
    </font>
    <font>
      <b/>
      <sz val="14"/>
      <color rgb="FF000000"/>
      <name val="PT Astra Serif"/>
      <charset val="1"/>
    </font>
    <font>
      <b/>
      <sz val="12"/>
      <name val="PT Astra Serif"/>
      <family val="1"/>
      <charset val="1"/>
    </font>
    <font>
      <b/>
      <sz val="11"/>
      <color rgb="FF000000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sz val="12"/>
      <name val="PT Astra Serif"/>
      <family val="1"/>
      <charset val="1"/>
    </font>
    <font>
      <sz val="14"/>
      <color rgb="FF000000"/>
      <name val="PT Astra Serif"/>
      <family val="1"/>
      <charset val="1"/>
    </font>
    <font>
      <sz val="14"/>
      <color rgb="FF000000"/>
      <name val="Calibri"/>
      <family val="2"/>
      <charset val="204"/>
    </font>
    <font>
      <b/>
      <sz val="14"/>
      <color rgb="FF000000"/>
      <name val="PT Astra Serif"/>
      <family val="1"/>
      <charset val="1"/>
    </font>
    <font>
      <sz val="11"/>
      <name val="PT Astra Serif"/>
      <family val="1"/>
      <charset val="128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1">
    <border>
      <left/>
      <right/>
      <top/>
      <bottom/>
      <diagonal/>
    </border>
    <border>
      <left style="thin">
        <color rgb="FF232627"/>
      </left>
      <right style="thin">
        <color rgb="FF232627"/>
      </right>
      <top style="thin">
        <color rgb="FF232627"/>
      </top>
      <bottom style="thin">
        <color rgb="FF232627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rgb="FF232627"/>
      </left>
      <right/>
      <top style="thin">
        <color rgb="FF232627"/>
      </top>
      <bottom/>
      <diagonal/>
    </border>
    <border>
      <left style="thin">
        <color rgb="FF232627"/>
      </left>
      <right/>
      <top/>
      <bottom style="thin">
        <color rgb="FF232627"/>
      </bottom>
      <diagonal/>
    </border>
    <border>
      <left/>
      <right/>
      <top style="thin">
        <color rgb="FF232627"/>
      </top>
      <bottom/>
      <diagonal/>
    </border>
    <border>
      <left/>
      <right/>
      <top/>
      <bottom style="thin">
        <color rgb="FF232627"/>
      </bottom>
      <diagonal/>
    </border>
    <border>
      <left/>
      <right style="thin">
        <color rgb="FF232627"/>
      </right>
      <top style="thin">
        <color rgb="FF232627"/>
      </top>
      <bottom/>
      <diagonal/>
    </border>
    <border>
      <left/>
      <right style="thin">
        <color rgb="FF232627"/>
      </right>
      <top/>
      <bottom style="thin">
        <color rgb="FF232627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/>
    </xf>
    <xf numFmtId="0" fontId="10" fillId="2" borderId="4" xfId="0" applyFont="1" applyFill="1" applyBorder="1" applyAlignment="1">
      <alignment horizontal="center" vertical="top" wrapText="1"/>
    </xf>
    <xf numFmtId="4" fontId="3" fillId="0" borderId="0" xfId="0" applyNumberFormat="1" applyFont="1" applyAlignment="1">
      <alignment horizontal="left" vertical="top" wrapText="1"/>
    </xf>
    <xf numFmtId="4" fontId="1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right" vertical="top" wrapText="1"/>
    </xf>
    <xf numFmtId="0" fontId="11" fillId="0" borderId="0" xfId="0" applyFont="1" applyAlignment="1">
      <alignment horizontal="right"/>
    </xf>
    <xf numFmtId="165" fontId="2" fillId="0" borderId="0" xfId="0" applyNumberFormat="1" applyFont="1" applyAlignment="1">
      <alignment horizontal="left" vertical="top" wrapText="1"/>
    </xf>
    <xf numFmtId="166" fontId="1" fillId="0" borderId="0" xfId="0" applyNumberFormat="1" applyFont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9" fillId="0" borderId="0" xfId="0" applyNumberFormat="1" applyFont="1" applyAlignment="1">
      <alignment horizontal="left" vertical="top" wrapText="1"/>
    </xf>
    <xf numFmtId="0" fontId="0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 wrapText="1"/>
    </xf>
    <xf numFmtId="166" fontId="1" fillId="0" borderId="3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165" fontId="2" fillId="0" borderId="3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4" fontId="12" fillId="0" borderId="1" xfId="0" applyNumberFormat="1" applyFont="1" applyBorder="1" applyAlignment="1">
      <alignment horizontal="center" vertical="top" wrapText="1"/>
    </xf>
    <xf numFmtId="164" fontId="12" fillId="2" borderId="4" xfId="0" applyNumberFormat="1" applyFont="1" applyFill="1" applyBorder="1" applyAlignment="1">
      <alignment vertical="top" wrapText="1"/>
    </xf>
    <xf numFmtId="0" fontId="15" fillId="2" borderId="2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/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14" fillId="0" borderId="0" xfId="0" applyFont="1" applyBorder="1" applyAlignment="1">
      <alignment horizontal="right" vertical="top" wrapText="1"/>
    </xf>
    <xf numFmtId="0" fontId="3" fillId="0" borderId="0" xfId="0" applyFont="1" applyBorder="1" applyAlignment="1">
      <alignment horizontal="right" vertical="top" wrapText="1"/>
    </xf>
    <xf numFmtId="0" fontId="12" fillId="2" borderId="4" xfId="0" applyFont="1" applyFill="1" applyBorder="1" applyAlignment="1">
      <alignment horizontal="right" vertical="top" wrapText="1"/>
    </xf>
    <xf numFmtId="0" fontId="12" fillId="2" borderId="0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2" fontId="3" fillId="0" borderId="1" xfId="0" applyNumberFormat="1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3262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72000</xdr:colOff>
      <xdr:row>4</xdr:row>
      <xdr:rowOff>907560</xdr:rowOff>
    </xdr:from>
    <xdr:to>
      <xdr:col>9</xdr:col>
      <xdr:colOff>934920</xdr:colOff>
      <xdr:row>4</xdr:row>
      <xdr:rowOff>1302120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166520" y="3601080"/>
          <a:ext cx="862920" cy="39456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8</xdr:col>
      <xdr:colOff>104400</xdr:colOff>
      <xdr:row>4</xdr:row>
      <xdr:rowOff>757080</xdr:rowOff>
    </xdr:from>
    <xdr:to>
      <xdr:col>8</xdr:col>
      <xdr:colOff>818640</xdr:colOff>
      <xdr:row>4</xdr:row>
      <xdr:rowOff>1068480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6268320" y="3450600"/>
          <a:ext cx="714240" cy="3114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10</xdr:col>
      <xdr:colOff>48960</xdr:colOff>
      <xdr:row>3</xdr:row>
      <xdr:rowOff>717840</xdr:rowOff>
    </xdr:from>
    <xdr:to>
      <xdr:col>10</xdr:col>
      <xdr:colOff>861840</xdr:colOff>
      <xdr:row>3</xdr:row>
      <xdr:rowOff>1114560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/>
      </xdr:blipFill>
      <xdr:spPr>
        <a:xfrm>
          <a:off x="8241480" y="3411360"/>
          <a:ext cx="812880" cy="3967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11</xdr:col>
      <xdr:colOff>17640</xdr:colOff>
      <xdr:row>3</xdr:row>
      <xdr:rowOff>730080</xdr:rowOff>
    </xdr:from>
    <xdr:to>
      <xdr:col>11</xdr:col>
      <xdr:colOff>1123560</xdr:colOff>
      <xdr:row>3</xdr:row>
      <xdr:rowOff>1119600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/>
      </xdr:blipFill>
      <xdr:spPr>
        <a:xfrm>
          <a:off x="9190080" y="3423600"/>
          <a:ext cx="1105920" cy="38952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121"/>
  <sheetViews>
    <sheetView tabSelected="1" topLeftCell="A4" zoomScaleNormal="100" workbookViewId="0">
      <selection activeCell="B10" sqref="B10"/>
    </sheetView>
  </sheetViews>
  <sheetFormatPr defaultColWidth="9.140625" defaultRowHeight="15.75"/>
  <cols>
    <col min="1" max="1" width="7.42578125" style="1" customWidth="1"/>
    <col min="2" max="2" width="49.5703125" style="1" customWidth="1"/>
    <col min="3" max="3" width="9" style="1" customWidth="1"/>
    <col min="4" max="4" width="9.85546875" style="1" customWidth="1"/>
    <col min="5" max="7" width="10.7109375" style="2" customWidth="1"/>
    <col min="8" max="8" width="12.42578125" style="1" customWidth="1"/>
    <col min="9" max="9" width="13.140625" style="1" customWidth="1"/>
    <col min="10" max="10" width="15.5703125" style="1" customWidth="1"/>
    <col min="11" max="11" width="13.85546875" style="1" customWidth="1"/>
    <col min="12" max="12" width="19.42578125" style="1" customWidth="1"/>
    <col min="13" max="13" width="17" style="1" customWidth="1"/>
    <col min="14" max="15" width="9.140625" style="1"/>
    <col min="16" max="16" width="9.85546875" style="1" customWidth="1"/>
    <col min="17" max="1023" width="9.140625" style="1"/>
    <col min="1024" max="1024" width="11.5703125" customWidth="1"/>
  </cols>
  <sheetData>
    <row r="1" spans="1:1024" ht="26.25" customHeight="1">
      <c r="A1" s="38" t="s">
        <v>33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024" ht="95.45" customHeight="1">
      <c r="A2" s="37" t="s">
        <v>31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024" ht="24.75" customHeight="1">
      <c r="A3" s="41" t="s">
        <v>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</row>
    <row r="4" spans="1:1024" ht="54.95" customHeight="1">
      <c r="A4" s="42" t="s">
        <v>1</v>
      </c>
      <c r="B4" s="43" t="s">
        <v>2</v>
      </c>
      <c r="C4" s="42" t="s">
        <v>3</v>
      </c>
      <c r="D4" s="42" t="s">
        <v>4</v>
      </c>
      <c r="E4" s="42" t="s">
        <v>5</v>
      </c>
      <c r="F4" s="42"/>
      <c r="G4" s="42"/>
      <c r="H4" s="44" t="s">
        <v>6</v>
      </c>
      <c r="I4" s="44"/>
      <c r="J4" s="44"/>
      <c r="K4" s="45" t="s">
        <v>13</v>
      </c>
      <c r="L4" s="47" t="s">
        <v>14</v>
      </c>
      <c r="M4" s="35" t="s">
        <v>15</v>
      </c>
      <c r="AMJ4" s="5"/>
    </row>
    <row r="5" spans="1:1024" ht="107.45" customHeight="1">
      <c r="A5" s="42"/>
      <c r="B5" s="43"/>
      <c r="C5" s="42"/>
      <c r="D5" s="42"/>
      <c r="E5" s="4" t="s">
        <v>7</v>
      </c>
      <c r="F5" s="4" t="s">
        <v>8</v>
      </c>
      <c r="G5" s="4" t="s">
        <v>9</v>
      </c>
      <c r="H5" s="3" t="s">
        <v>10</v>
      </c>
      <c r="I5" s="3" t="s">
        <v>11</v>
      </c>
      <c r="J5" s="6" t="s">
        <v>12</v>
      </c>
      <c r="K5" s="46"/>
      <c r="L5" s="48"/>
      <c r="M5" s="36"/>
    </row>
    <row r="6" spans="1:1024" s="33" customFormat="1" ht="52.5" customHeight="1">
      <c r="A6" s="27">
        <v>1</v>
      </c>
      <c r="B6" s="27" t="s">
        <v>34</v>
      </c>
      <c r="C6" s="28" t="s">
        <v>30</v>
      </c>
      <c r="D6" s="28">
        <v>1</v>
      </c>
      <c r="E6" s="29">
        <v>15923</v>
      </c>
      <c r="F6" s="29">
        <v>16825</v>
      </c>
      <c r="G6" s="29">
        <v>15925</v>
      </c>
      <c r="H6" s="30">
        <f>(E6+F6+G6)/3</f>
        <v>16224.333333333334</v>
      </c>
      <c r="I6" s="30">
        <f>SQRT(SUM(POWER(G6-H6, 2), POWER(F6-H6, 2), POWER(E6-H6, 2), )/(COLUMNS(E6:G6)-1))</f>
        <v>520.19355372143286</v>
      </c>
      <c r="J6" s="31">
        <f>I6/H6*100</f>
        <v>3.2062553390263564</v>
      </c>
      <c r="K6" s="29" cm="1">
        <f t="array" ref="K6">SUM(E6:G6/3)</f>
        <v>16224.333333333332</v>
      </c>
      <c r="L6" s="30">
        <f>D6*H6</f>
        <v>16224.333333333334</v>
      </c>
      <c r="M6" s="32">
        <f>D6*E6</f>
        <v>15923</v>
      </c>
      <c r="AMJ6" s="34"/>
    </row>
    <row r="7" spans="1:1024" ht="29.85" customHeight="1">
      <c r="A7" s="8"/>
      <c r="B7" s="39" t="s">
        <v>16</v>
      </c>
      <c r="C7" s="39"/>
      <c r="D7" s="39"/>
      <c r="E7" s="39"/>
      <c r="F7" s="39"/>
      <c r="G7" s="39"/>
      <c r="H7" s="39"/>
      <c r="I7" s="39"/>
      <c r="J7" s="39"/>
      <c r="K7" s="39"/>
      <c r="L7" s="26">
        <f>L6</f>
        <v>16224.333333333334</v>
      </c>
      <c r="M7" s="25">
        <f>M6</f>
        <v>15923</v>
      </c>
    </row>
    <row r="8" spans="1:1024" ht="21.4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O8" s="10"/>
    </row>
    <row r="9" spans="1:1024" s="11" customFormat="1" ht="23.85" customHeight="1">
      <c r="B9" s="40" t="s">
        <v>32</v>
      </c>
      <c r="C9" s="40"/>
      <c r="D9" s="40"/>
      <c r="E9" s="40"/>
      <c r="F9" s="40"/>
      <c r="G9" s="40"/>
      <c r="H9" s="40"/>
      <c r="I9" s="40"/>
      <c r="J9" s="40"/>
      <c r="K9" s="40"/>
      <c r="L9" s="40"/>
      <c r="AMJ9" s="12"/>
    </row>
    <row r="10" spans="1:1024" ht="170.1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</row>
    <row r="11" spans="1:1024" ht="1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</row>
    <row r="25" spans="6:13">
      <c r="F25" s="13"/>
      <c r="M25" s="14"/>
    </row>
    <row r="26" spans="6:13">
      <c r="F26" s="13"/>
    </row>
    <row r="27" spans="6:13">
      <c r="F27" s="13"/>
    </row>
    <row r="118" ht="31.5" customHeight="1"/>
    <row r="119" ht="161.44999999999999" customHeight="1"/>
    <row r="121" ht="15" customHeight="1"/>
  </sheetData>
  <mergeCells count="14">
    <mergeCell ref="M4:M5"/>
    <mergeCell ref="A2:M2"/>
    <mergeCell ref="A1:M1"/>
    <mergeCell ref="B7:K7"/>
    <mergeCell ref="B9:L9"/>
    <mergeCell ref="A3:L3"/>
    <mergeCell ref="A4:A5"/>
    <mergeCell ref="B4:B5"/>
    <mergeCell ref="C4:C5"/>
    <mergeCell ref="D4:D5"/>
    <mergeCell ref="E4:G4"/>
    <mergeCell ref="H4:J4"/>
    <mergeCell ref="K4:K5"/>
    <mergeCell ref="L4:L5"/>
  </mergeCells>
  <pageMargins left="0.45" right="0.4" top="0.42013888888888901" bottom="0.390277777777778" header="0.51180555555555496" footer="0.51180555555555496"/>
  <pageSetup paperSize="9" scale="76" firstPageNumber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AMJ18"/>
  <sheetViews>
    <sheetView zoomScale="200" zoomScaleNormal="200" workbookViewId="0">
      <selection activeCell="H7" sqref="H7"/>
    </sheetView>
  </sheetViews>
  <sheetFormatPr defaultColWidth="11.5703125" defaultRowHeight="15"/>
  <sheetData>
    <row r="4" spans="1:1024" s="1" customFormat="1" ht="15.95" customHeight="1"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AMJ4"/>
    </row>
    <row r="5" spans="1:1024" s="1" customFormat="1" ht="31.5">
      <c r="A5" s="17" t="s">
        <v>1</v>
      </c>
      <c r="B5" s="17" t="s">
        <v>17</v>
      </c>
      <c r="C5" s="18" t="s">
        <v>18</v>
      </c>
      <c r="D5" s="18" t="s">
        <v>19</v>
      </c>
      <c r="E5" s="17"/>
      <c r="F5" s="17"/>
      <c r="G5" s="7"/>
      <c r="H5" s="7"/>
      <c r="I5" s="7"/>
      <c r="J5" s="7"/>
      <c r="K5" s="7"/>
      <c r="L5" s="7"/>
      <c r="M5" s="19"/>
      <c r="AMI5"/>
      <c r="AMJ5"/>
    </row>
    <row r="6" spans="1:1024" s="1" customFormat="1" ht="15.75">
      <c r="A6" s="17">
        <v>1</v>
      </c>
      <c r="B6" s="17" t="s">
        <v>20</v>
      </c>
      <c r="C6" s="17" t="s">
        <v>21</v>
      </c>
      <c r="D6" s="17">
        <v>992</v>
      </c>
      <c r="E6" s="17">
        <v>250</v>
      </c>
      <c r="F6" s="17"/>
      <c r="G6" s="7"/>
      <c r="H6" s="7"/>
      <c r="I6" s="7"/>
      <c r="J6" s="7"/>
      <c r="K6" s="7"/>
      <c r="L6" s="7"/>
      <c r="M6" s="19">
        <f t="shared" ref="M6:M14" si="0">D6*E6</f>
        <v>248000</v>
      </c>
      <c r="AMI6"/>
      <c r="AMJ6"/>
    </row>
    <row r="7" spans="1:1024" s="1" customFormat="1" ht="15.75">
      <c r="A7" s="17">
        <v>2</v>
      </c>
      <c r="B7" s="17" t="s">
        <v>22</v>
      </c>
      <c r="C7" s="17" t="s">
        <v>21</v>
      </c>
      <c r="D7" s="17">
        <v>870</v>
      </c>
      <c r="E7" s="17">
        <v>250</v>
      </c>
      <c r="F7" s="17"/>
      <c r="G7" s="7"/>
      <c r="H7" s="7"/>
      <c r="I7" s="7"/>
      <c r="J7" s="7"/>
      <c r="K7" s="7"/>
      <c r="L7" s="7"/>
      <c r="M7" s="19">
        <f t="shared" si="0"/>
        <v>217500</v>
      </c>
      <c r="AMI7"/>
      <c r="AMJ7"/>
    </row>
    <row r="8" spans="1:1024" s="1" customFormat="1" ht="15.75">
      <c r="A8" s="17">
        <v>3</v>
      </c>
      <c r="B8" s="17" t="s">
        <v>23</v>
      </c>
      <c r="C8" s="17" t="s">
        <v>21</v>
      </c>
      <c r="D8" s="17">
        <v>837</v>
      </c>
      <c r="E8" s="17">
        <v>250</v>
      </c>
      <c r="F8" s="17"/>
      <c r="G8" s="7"/>
      <c r="H8" s="7"/>
      <c r="I8" s="7"/>
      <c r="J8" s="7"/>
      <c r="K8" s="7"/>
      <c r="L8" s="7"/>
      <c r="M8" s="19">
        <f t="shared" si="0"/>
        <v>209250</v>
      </c>
      <c r="AMI8"/>
      <c r="AMJ8"/>
    </row>
    <row r="9" spans="1:1024" s="1" customFormat="1" ht="15.75">
      <c r="A9" s="17">
        <v>4</v>
      </c>
      <c r="B9" s="17" t="s">
        <v>24</v>
      </c>
      <c r="C9" s="17" t="s">
        <v>21</v>
      </c>
      <c r="D9" s="17">
        <v>540</v>
      </c>
      <c r="E9" s="17">
        <v>250</v>
      </c>
      <c r="F9" s="17"/>
      <c r="G9" s="7"/>
      <c r="H9" s="7"/>
      <c r="I9" s="7"/>
      <c r="J9" s="7"/>
      <c r="K9" s="7"/>
      <c r="L9" s="7"/>
      <c r="M9" s="19">
        <f t="shared" si="0"/>
        <v>135000</v>
      </c>
      <c r="AMI9"/>
      <c r="AMJ9"/>
    </row>
    <row r="10" spans="1:1024" s="1" customFormat="1" ht="15.75">
      <c r="A10" s="17">
        <v>5</v>
      </c>
      <c r="B10" s="17" t="s">
        <v>25</v>
      </c>
      <c r="C10" s="17" t="s">
        <v>21</v>
      </c>
      <c r="D10" s="17">
        <v>496</v>
      </c>
      <c r="E10" s="17">
        <v>250</v>
      </c>
      <c r="F10" s="17"/>
      <c r="G10" s="7"/>
      <c r="H10" s="7"/>
      <c r="I10" s="7"/>
      <c r="J10" s="7"/>
      <c r="K10" s="7"/>
      <c r="L10" s="7"/>
      <c r="M10" s="19">
        <f t="shared" si="0"/>
        <v>124000</v>
      </c>
      <c r="AMI10"/>
      <c r="AMJ10"/>
    </row>
    <row r="11" spans="1:1024" s="1" customFormat="1" ht="15.75">
      <c r="A11" s="17">
        <v>6</v>
      </c>
      <c r="B11" s="17" t="s">
        <v>26</v>
      </c>
      <c r="C11" s="17" t="s">
        <v>21</v>
      </c>
      <c r="D11" s="17">
        <v>899</v>
      </c>
      <c r="E11" s="17">
        <v>250</v>
      </c>
      <c r="F11" s="17"/>
      <c r="G11" s="7"/>
      <c r="H11" s="7"/>
      <c r="I11" s="7"/>
      <c r="J11" s="7"/>
      <c r="K11" s="7"/>
      <c r="L11" s="7"/>
      <c r="M11" s="19">
        <f t="shared" si="0"/>
        <v>224750</v>
      </c>
      <c r="AMI11"/>
      <c r="AMJ11"/>
    </row>
    <row r="12" spans="1:1024" s="1" customFormat="1" ht="15.75">
      <c r="A12" s="17">
        <v>7</v>
      </c>
      <c r="B12" s="17" t="s">
        <v>27</v>
      </c>
      <c r="C12" s="17" t="s">
        <v>21</v>
      </c>
      <c r="D12" s="17">
        <v>840</v>
      </c>
      <c r="E12" s="17">
        <v>250</v>
      </c>
      <c r="F12" s="17"/>
      <c r="G12" s="7"/>
      <c r="H12" s="7"/>
      <c r="I12" s="7"/>
      <c r="J12" s="7"/>
      <c r="K12" s="7"/>
      <c r="L12" s="7"/>
      <c r="M12" s="19">
        <f t="shared" si="0"/>
        <v>210000</v>
      </c>
      <c r="AMI12"/>
      <c r="AMJ12"/>
    </row>
    <row r="13" spans="1:1024" s="1" customFormat="1" ht="15.75">
      <c r="A13" s="17">
        <v>8</v>
      </c>
      <c r="B13" s="17" t="s">
        <v>28</v>
      </c>
      <c r="C13" s="17" t="s">
        <v>21</v>
      </c>
      <c r="D13" s="17">
        <v>1054</v>
      </c>
      <c r="E13" s="17">
        <v>250</v>
      </c>
      <c r="F13" s="17"/>
      <c r="G13" s="7"/>
      <c r="H13" s="7"/>
      <c r="I13" s="7"/>
      <c r="J13" s="7"/>
      <c r="K13" s="7"/>
      <c r="L13" s="7"/>
      <c r="M13" s="19">
        <f t="shared" si="0"/>
        <v>263500</v>
      </c>
      <c r="AMI13"/>
      <c r="AMJ13"/>
    </row>
    <row r="14" spans="1:1024" s="1" customFormat="1" ht="15.75">
      <c r="A14" s="17">
        <v>9</v>
      </c>
      <c r="B14" s="17" t="s">
        <v>29</v>
      </c>
      <c r="C14" s="17" t="s">
        <v>21</v>
      </c>
      <c r="D14" s="17">
        <v>1020</v>
      </c>
      <c r="E14" s="17">
        <v>250</v>
      </c>
      <c r="F14" s="17"/>
      <c r="G14" s="7"/>
      <c r="H14" s="7"/>
      <c r="I14" s="7"/>
      <c r="J14" s="7"/>
      <c r="K14" s="7"/>
      <c r="L14" s="7"/>
      <c r="M14" s="19">
        <f t="shared" si="0"/>
        <v>255000</v>
      </c>
      <c r="AMI14"/>
      <c r="AMJ14"/>
    </row>
    <row r="15" spans="1:1024" s="23" customFormat="1" ht="15.75">
      <c r="A15" s="20"/>
      <c r="B15" s="20"/>
      <c r="C15" s="20"/>
      <c r="D15" s="20">
        <f>SUM(D6:D14)</f>
        <v>7548</v>
      </c>
      <c r="E15" s="21"/>
      <c r="F15" s="22"/>
      <c r="G15" s="21"/>
      <c r="H15" s="20"/>
      <c r="I15" s="20"/>
      <c r="J15" s="20"/>
      <c r="K15" s="20"/>
      <c r="L15" s="20"/>
      <c r="M15" s="19">
        <f>SUM(M6:M14)</f>
        <v>1887000</v>
      </c>
      <c r="AMJ15" s="24"/>
    </row>
    <row r="16" spans="1:1024" s="1" customFormat="1" ht="15.75">
      <c r="E16" s="2"/>
      <c r="F16" s="13"/>
      <c r="G16" s="2"/>
      <c r="M16" s="14"/>
      <c r="AMJ16"/>
    </row>
    <row r="17" spans="5:1024" s="1" customFormat="1" ht="15.75">
      <c r="E17" s="2"/>
      <c r="F17" s="13"/>
      <c r="G17" s="2"/>
      <c r="M17" s="14"/>
      <c r="AMJ17"/>
    </row>
    <row r="18" spans="5:1024" s="1" customFormat="1" ht="15.75">
      <c r="E18" s="2"/>
      <c r="F18" s="13"/>
      <c r="G18" s="2"/>
      <c r="M18" s="14"/>
      <c r="AMJ18"/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109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Расчет с учетом сред. цены</vt:lpstr>
      <vt:lpstr>Лист2</vt:lpstr>
      <vt:lpstr>'Расчет с учетом сред. цены'!Excel_BuiltIn__FilterDatabase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zakup</cp:lastModifiedBy>
  <cp:revision>8</cp:revision>
  <cp:lastPrinted>2026-06-03T13:07:52Z</cp:lastPrinted>
  <dcterms:created xsi:type="dcterms:W3CDTF">2025-03-04T12:54:14Z</dcterms:created>
  <dcterms:modified xsi:type="dcterms:W3CDTF">2026-06-23T06:41:01Z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Security">
    <vt:i4>0</vt:i4>
  </property>
  <property fmtid="{D5CDD505-2E9C-101B-9397-08002B2CF9AE}" pid="3" name="ScaleCrop">
    <vt:bool>false</vt:bool>
  </property>
</Properties>
</file>