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987"/>
  </bookViews>
  <sheets>
    <sheet name="Лист2" sheetId="1" r:id="rId1"/>
  </sheets>
  <definedNames>
    <definedName name="Print_Area_0" localSheetId="0">Лист2!$A$1:$N$54</definedName>
    <definedName name="Print_Area_0_0" localSheetId="0">Лист2!$A$1:$N$54</definedName>
    <definedName name="Print_Area_0_0_0" localSheetId="0">Лист2!$A$1:$N$54</definedName>
    <definedName name="Print_Area_0_0_0_0" localSheetId="0">Лист2!$A$1:$N$54</definedName>
    <definedName name="Print_Area_0_0_0_0_0" localSheetId="0">Лист2!$A$1:$N$54</definedName>
    <definedName name="Print_Area_0_0_0_0_0_0" localSheetId="0">Лист2!$A$1:$N$54</definedName>
    <definedName name="Print_Area_0_0_0_0_0_0_0" localSheetId="0">Лист2!$A$1:$N$54</definedName>
    <definedName name="Print_Area_0_0_0_0_0_0_0_0" localSheetId="0">Лист2!$A$1:$N$54</definedName>
    <definedName name="Print_Area_0_0_0_0_0_0_0_0_0" localSheetId="0">Лист2!$A$1:$N$54</definedName>
    <definedName name="Print_Area_0_0_0_0_0_0_0_0_0_0" localSheetId="0">Лист2!$A$1:$N$54</definedName>
    <definedName name="Print_Area_0_0_0_0_0_0_0_0_0_0_0" localSheetId="0">Лист2!$A$1:$N$54</definedName>
    <definedName name="Print_Area_0_0_0_0_0_0_0_0_0_0_0_0" localSheetId="0">Лист2!$A$1:$N$54</definedName>
    <definedName name="Print_Area_0_0_0_0_0_0_0_0_0_0_0_0_0" localSheetId="0">Лист2!$A$1:$N$54</definedName>
    <definedName name="Print_Area_0_0_0_0_0_0_0_0_0_0_0_0_0_0" localSheetId="0">Лист2!$A$1:$N$54</definedName>
    <definedName name="Print_Area_0_0_0_0_0_0_0_0_0_0_0_0_0_0_0" localSheetId="0">Лист2!$A$1:$N$54</definedName>
    <definedName name="Print_Area_0_0_0_0_0_0_0_0_0_0_0_0_0_0_0_0" localSheetId="0">Лист2!$A$1:$N$54</definedName>
    <definedName name="Print_Area_0_0_0_0_0_0_0_0_0_0_0_0_0_0_0_0_0" localSheetId="0">Лист2!$A$1:$N$54</definedName>
    <definedName name="Print_Area_0_0_0_0_0_0_0_0_0_0_0_0_0_0_0_0_0_0" localSheetId="0">Лист2!$A$1:$N$54</definedName>
    <definedName name="_xlnm.Print_Area" localSheetId="0">Лист2!$A$1:$N$54</definedName>
  </definedNames>
  <calcPr calcId="145621"/>
</workbook>
</file>

<file path=xl/calcChain.xml><?xml version="1.0" encoding="utf-8"?>
<calcChain xmlns="http://schemas.openxmlformats.org/spreadsheetml/2006/main">
  <c r="N7" i="1" l="1"/>
  <c r="H46" i="1" l="1"/>
  <c r="I46" i="1"/>
  <c r="J46" i="1" s="1"/>
  <c r="K46" i="1"/>
  <c r="L46" i="1" s="1"/>
  <c r="M46" i="1" s="1"/>
  <c r="N46" i="1" s="1"/>
  <c r="H45" i="1"/>
  <c r="I45" i="1"/>
  <c r="K45" i="1"/>
  <c r="L45" i="1" s="1"/>
  <c r="M45" i="1" s="1"/>
  <c r="N45" i="1" s="1"/>
  <c r="H44" i="1"/>
  <c r="I44" i="1"/>
  <c r="J44" i="1" s="1"/>
  <c r="K44" i="1"/>
  <c r="L44" i="1"/>
  <c r="M44" i="1"/>
  <c r="N44" i="1" s="1"/>
  <c r="H43" i="1"/>
  <c r="I43" i="1"/>
  <c r="J43" i="1" s="1"/>
  <c r="K43" i="1"/>
  <c r="L43" i="1" s="1"/>
  <c r="M43" i="1" s="1"/>
  <c r="N43" i="1" s="1"/>
  <c r="H42" i="1"/>
  <c r="I42" i="1"/>
  <c r="K42" i="1"/>
  <c r="L42" i="1" s="1"/>
  <c r="M42" i="1" s="1"/>
  <c r="N42" i="1" s="1"/>
  <c r="H41" i="1"/>
  <c r="I41" i="1"/>
  <c r="K41" i="1"/>
  <c r="L41" i="1" s="1"/>
  <c r="M41" i="1" s="1"/>
  <c r="N41" i="1" s="1"/>
  <c r="H40" i="1"/>
  <c r="I40" i="1"/>
  <c r="J40" i="1" s="1"/>
  <c r="K40" i="1"/>
  <c r="L40" i="1"/>
  <c r="M40" i="1"/>
  <c r="N40" i="1" s="1"/>
  <c r="H39" i="1"/>
  <c r="I39" i="1"/>
  <c r="K39" i="1"/>
  <c r="L39" i="1" s="1"/>
  <c r="M39" i="1" s="1"/>
  <c r="N39" i="1" s="1"/>
  <c r="H38" i="1"/>
  <c r="I38" i="1"/>
  <c r="J38" i="1" s="1"/>
  <c r="K38" i="1"/>
  <c r="L38" i="1"/>
  <c r="M38" i="1" s="1"/>
  <c r="N38" i="1" s="1"/>
  <c r="H37" i="1"/>
  <c r="I37" i="1"/>
  <c r="J37" i="1" s="1"/>
  <c r="K37" i="1"/>
  <c r="L37" i="1" s="1"/>
  <c r="M37" i="1" s="1"/>
  <c r="N37" i="1" s="1"/>
  <c r="H36" i="1"/>
  <c r="I36" i="1"/>
  <c r="J36" i="1"/>
  <c r="K36" i="1"/>
  <c r="L36" i="1" s="1"/>
  <c r="M36" i="1" s="1"/>
  <c r="N36" i="1" s="1"/>
  <c r="H35" i="1"/>
  <c r="I35" i="1"/>
  <c r="K35" i="1"/>
  <c r="L35" i="1" s="1"/>
  <c r="M35" i="1" s="1"/>
  <c r="N35" i="1" s="1"/>
  <c r="H34" i="1"/>
  <c r="I34" i="1"/>
  <c r="J34" i="1" s="1"/>
  <c r="K34" i="1"/>
  <c r="L34" i="1"/>
  <c r="M34" i="1" s="1"/>
  <c r="N34" i="1" s="1"/>
  <c r="H33" i="1"/>
  <c r="I33" i="1"/>
  <c r="J33" i="1" s="1"/>
  <c r="K33" i="1"/>
  <c r="L33" i="1" s="1"/>
  <c r="M33" i="1" s="1"/>
  <c r="N33" i="1" s="1"/>
  <c r="H32" i="1"/>
  <c r="I32" i="1"/>
  <c r="K32" i="1"/>
  <c r="L32" i="1"/>
  <c r="M32" i="1"/>
  <c r="N32" i="1" s="1"/>
  <c r="H31" i="1"/>
  <c r="I31" i="1"/>
  <c r="K31" i="1"/>
  <c r="L31" i="1" s="1"/>
  <c r="M31" i="1" s="1"/>
  <c r="N31" i="1" s="1"/>
  <c r="H30" i="1"/>
  <c r="I30" i="1"/>
  <c r="J30" i="1" s="1"/>
  <c r="K30" i="1"/>
  <c r="L30" i="1" s="1"/>
  <c r="M30" i="1" s="1"/>
  <c r="N30" i="1" s="1"/>
  <c r="H29" i="1"/>
  <c r="I29" i="1"/>
  <c r="J29" i="1" s="1"/>
  <c r="K29" i="1"/>
  <c r="L29" i="1"/>
  <c r="M29" i="1" s="1"/>
  <c r="N29" i="1" s="1"/>
  <c r="H19" i="1"/>
  <c r="J31" i="1" l="1"/>
  <c r="J42" i="1"/>
  <c r="J39" i="1"/>
  <c r="J41" i="1"/>
  <c r="J45" i="1"/>
  <c r="J35" i="1"/>
  <c r="J32" i="1"/>
  <c r="K7" i="1"/>
  <c r="L7" i="1" s="1"/>
  <c r="H28" i="1"/>
  <c r="I28" i="1"/>
  <c r="K28" i="1"/>
  <c r="L28" i="1" s="1"/>
  <c r="M28" i="1" s="1"/>
  <c r="N28" i="1" s="1"/>
  <c r="K27" i="1"/>
  <c r="L27" i="1" s="1"/>
  <c r="M27" i="1" s="1"/>
  <c r="N27" i="1" s="1"/>
  <c r="I27" i="1"/>
  <c r="H27" i="1"/>
  <c r="K26" i="1"/>
  <c r="L26" i="1" s="1"/>
  <c r="M26" i="1" s="1"/>
  <c r="N26" i="1" s="1"/>
  <c r="I26" i="1"/>
  <c r="H26" i="1"/>
  <c r="K24" i="1"/>
  <c r="L24" i="1" s="1"/>
  <c r="M24" i="1" s="1"/>
  <c r="N24" i="1" s="1"/>
  <c r="I24" i="1"/>
  <c r="H24" i="1"/>
  <c r="K23" i="1"/>
  <c r="L23" i="1" s="1"/>
  <c r="M23" i="1" s="1"/>
  <c r="N23" i="1" s="1"/>
  <c r="I23" i="1"/>
  <c r="H23" i="1"/>
  <c r="K22" i="1"/>
  <c r="L22" i="1" s="1"/>
  <c r="M22" i="1" s="1"/>
  <c r="N22" i="1" s="1"/>
  <c r="I22" i="1"/>
  <c r="H22" i="1"/>
  <c r="K21" i="1"/>
  <c r="L21" i="1" s="1"/>
  <c r="M21" i="1" s="1"/>
  <c r="N21" i="1" s="1"/>
  <c r="I21" i="1"/>
  <c r="H21" i="1"/>
  <c r="K25" i="1"/>
  <c r="L25" i="1" s="1"/>
  <c r="M25" i="1" s="1"/>
  <c r="N25" i="1" s="1"/>
  <c r="I25" i="1"/>
  <c r="H25" i="1"/>
  <c r="K8" i="1"/>
  <c r="L8" i="1" s="1"/>
  <c r="M8" i="1" s="1"/>
  <c r="N8" i="1" s="1"/>
  <c r="K9" i="1"/>
  <c r="L9" i="1" s="1"/>
  <c r="M9" i="1" s="1"/>
  <c r="N9" i="1" s="1"/>
  <c r="K10" i="1"/>
  <c r="L10" i="1" s="1"/>
  <c r="M10" i="1" s="1"/>
  <c r="N10" i="1" s="1"/>
  <c r="K11" i="1"/>
  <c r="L11" i="1" s="1"/>
  <c r="M11" i="1" s="1"/>
  <c r="N11" i="1" s="1"/>
  <c r="K12" i="1"/>
  <c r="L12" i="1" s="1"/>
  <c r="M12" i="1" s="1"/>
  <c r="N12" i="1" s="1"/>
  <c r="K13" i="1"/>
  <c r="L13" i="1" s="1"/>
  <c r="M13" i="1" s="1"/>
  <c r="N13" i="1" s="1"/>
  <c r="K14" i="1"/>
  <c r="L14" i="1" s="1"/>
  <c r="M14" i="1" s="1"/>
  <c r="N14" i="1" s="1"/>
  <c r="K15" i="1"/>
  <c r="L15" i="1" s="1"/>
  <c r="M15" i="1" s="1"/>
  <c r="N15" i="1" s="1"/>
  <c r="K16" i="1"/>
  <c r="L16" i="1" s="1"/>
  <c r="M16" i="1" s="1"/>
  <c r="N16" i="1" s="1"/>
  <c r="K17" i="1"/>
  <c r="L17" i="1" s="1"/>
  <c r="M17" i="1" s="1"/>
  <c r="N17" i="1" s="1"/>
  <c r="K18" i="1"/>
  <c r="L18" i="1" s="1"/>
  <c r="M18" i="1" s="1"/>
  <c r="N18" i="1" s="1"/>
  <c r="K19" i="1"/>
  <c r="L19" i="1" s="1"/>
  <c r="M19" i="1" s="1"/>
  <c r="N19" i="1" s="1"/>
  <c r="K20" i="1"/>
  <c r="L20" i="1" s="1"/>
  <c r="M20" i="1" s="1"/>
  <c r="N20" i="1" s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H8" i="1"/>
  <c r="H9" i="1"/>
  <c r="H10" i="1"/>
  <c r="H11" i="1"/>
  <c r="H12" i="1"/>
  <c r="H13" i="1"/>
  <c r="H14" i="1"/>
  <c r="H15" i="1"/>
  <c r="H16" i="1"/>
  <c r="H17" i="1"/>
  <c r="H18" i="1"/>
  <c r="H20" i="1"/>
  <c r="N47" i="1" l="1"/>
  <c r="J28" i="1"/>
  <c r="J24" i="1"/>
  <c r="J22" i="1"/>
  <c r="J27" i="1"/>
  <c r="J21" i="1"/>
  <c r="J25" i="1"/>
  <c r="K47" i="1"/>
  <c r="J23" i="1"/>
  <c r="J26" i="1"/>
  <c r="J20" i="1"/>
  <c r="J18" i="1"/>
  <c r="J16" i="1"/>
  <c r="J12" i="1"/>
  <c r="J8" i="1"/>
  <c r="J14" i="1"/>
  <c r="J10" i="1"/>
  <c r="J17" i="1"/>
  <c r="J15" i="1"/>
  <c r="J11" i="1"/>
  <c r="J19" i="1"/>
  <c r="J13" i="1"/>
  <c r="J9" i="1"/>
  <c r="H7" i="1"/>
  <c r="I7" i="1"/>
  <c r="M7" i="1" l="1"/>
  <c r="J7" i="1"/>
  <c r="H50" i="1" l="1"/>
</calcChain>
</file>

<file path=xl/comments1.xml><?xml version="1.0" encoding="utf-8"?>
<comments xmlns="http://schemas.openxmlformats.org/spreadsheetml/2006/main">
  <authors>
    <author/>
    <author>Автор</author>
  </authors>
  <commentList>
    <comment ref="B2" authorId="0">
      <text>
        <r>
          <rPr>
            <sz val="11"/>
            <color rgb="FF000000"/>
            <rFont val="Calibri"/>
            <family val="2"/>
            <charset val="1"/>
          </rPr>
          <t>Здесь необходимо указать предмет контракта</t>
        </r>
      </text>
    </comment>
    <comment ref="M7" authorId="1">
      <text>
        <r>
          <rPr>
            <b/>
            <sz val="9"/>
            <color indexed="81"/>
            <rFont val="Tahoma"/>
            <family val="2"/>
            <charset val="204"/>
          </rPr>
          <t>При формировании спецификации в плане-графике необходимо использовать округленные значения цены за единицу, так как при публикации извещения значения вводятся не менее 1 копейки</t>
        </r>
      </text>
    </comment>
    <comment ref="C9" authorId="0">
      <text>
        <r>
          <rPr>
            <sz val="11"/>
            <color rgb="FF000000"/>
            <rFont val="Calibri"/>
            <family val="2"/>
            <charset val="1"/>
          </rPr>
          <t>При заполнении таблицы расчета НМЦК для приобретения товаров не рекомендуется использовать в качестве единицы измерения "Условную единицу"</t>
        </r>
      </text>
    </comment>
    <comment ref="C10" authorId="0">
      <text>
        <r>
          <rPr>
            <sz val="11"/>
            <color rgb="FF000000"/>
            <rFont val="Calibri"/>
            <family val="2"/>
            <charset val="1"/>
          </rPr>
          <t>При заполнении таблицы расчета НМЦК для приобретения товаров не рекомендуется использовать в качестве единицы измерения "Условную единицу"</t>
        </r>
      </text>
    </comment>
  </commentList>
</comments>
</file>

<file path=xl/sharedStrings.xml><?xml version="1.0" encoding="utf-8"?>
<sst xmlns="http://schemas.openxmlformats.org/spreadsheetml/2006/main" count="102" uniqueCount="68">
  <si>
    <t/>
  </si>
  <si>
    <t>№</t>
  </si>
  <si>
    <t>Основные характеристики объекта закупки</t>
  </si>
  <si>
    <t>Ед. изм</t>
  </si>
  <si>
    <t>Кол-во</t>
  </si>
  <si>
    <t>Коммерческие предложения (руб./ед.изм.)</t>
  </si>
  <si>
    <t>Средняя арифметическая цена за единицу     &lt;ц&gt;</t>
  </si>
  <si>
    <t>Среднее квадратичное отклонение</t>
  </si>
  <si>
    <t>коэффициент вариации цен V (%)                    (не должен превышать 33%)</t>
  </si>
  <si>
    <t>Цена за единицу изм. (руб.)</t>
  </si>
  <si>
    <t>Цена за единицу изм. с округлением (вниз) до сотых долей после запятой (руб.)</t>
  </si>
  <si>
    <t>13</t>
  </si>
  <si>
    <t>шт.</t>
  </si>
  <si>
    <t>ИТОГО</t>
  </si>
  <si>
    <t>рублей</t>
  </si>
  <si>
    <t>Поскольку коэффициент вариации цены менее 33%, совокупность значений, используемых в расчете, при определении НМЦК считается однородной  и не требуется</t>
  </si>
  <si>
    <t>дополнительные исследования в целях увеличения количества ценовой информации, используемой в расчетах</t>
  </si>
  <si>
    <t>(должность)</t>
  </si>
  <si>
    <t>(подпись/расшифровка)</t>
  </si>
  <si>
    <t>Дата составления:</t>
  </si>
  <si>
    <t>шт</t>
  </si>
  <si>
    <t>Заказчик:  Муниципальное  автономное общеобразовательное учреждение Сямженского муниципального округа «Сямженская средняя школа»</t>
  </si>
  <si>
    <t>Директор</t>
  </si>
  <si>
    <t xml:space="preserve">                   О.Н. Фотина</t>
  </si>
  <si>
    <t>Однородность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</si>
  <si>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</t>
  </si>
  <si>
    <t>Н(М)ЦД, ЦКЕП договора с учетом округления цены за единицу (руб.)</t>
  </si>
  <si>
    <t xml:space="preserve">Расчет Н(М)ЦД по формуле                                  </t>
  </si>
  <si>
    <t>Кофейный напиток</t>
  </si>
  <si>
    <t>кг</t>
  </si>
  <si>
    <t xml:space="preserve">Обоснование начальной (максимальной) цены договора методом сопоставимых рыночных цен                                                                                                                                поставка продуктов питания </t>
  </si>
  <si>
    <t>Поставщик №1         Коммерческое предложение  от 23.06.2026 г.</t>
  </si>
  <si>
    <t>Поставщик №2 Комерческое предложение от 23.06.2026г.</t>
  </si>
  <si>
    <t>Поставщик №3 Комерческое предложение от 23.06.2026г.</t>
  </si>
  <si>
    <t>Рис пропаренный</t>
  </si>
  <si>
    <t>крупа гречневая</t>
  </si>
  <si>
    <t>крупа манная</t>
  </si>
  <si>
    <t>пшено</t>
  </si>
  <si>
    <t>крупа пшеничная</t>
  </si>
  <si>
    <t>рожки</t>
  </si>
  <si>
    <t>сахарный песок</t>
  </si>
  <si>
    <t>чай черный листовой</t>
  </si>
  <si>
    <t>Какао "Золотой ярлык"</t>
  </si>
  <si>
    <t>Соль йодированная</t>
  </si>
  <si>
    <t>томатная паста</t>
  </si>
  <si>
    <t>молоко питьевое</t>
  </si>
  <si>
    <t>молоко сухое</t>
  </si>
  <si>
    <t>молоко сгущенное</t>
  </si>
  <si>
    <t>масло сливочное</t>
  </si>
  <si>
    <t>масло подсолнечное</t>
  </si>
  <si>
    <t>сметана</t>
  </si>
  <si>
    <t>творог</t>
  </si>
  <si>
    <t>сыр</t>
  </si>
  <si>
    <t>картофель</t>
  </si>
  <si>
    <t>капуста белокочанная</t>
  </si>
  <si>
    <t>лук репчатый</t>
  </si>
  <si>
    <t>чеснок</t>
  </si>
  <si>
    <t>морковь столовая свежая</t>
  </si>
  <si>
    <t>свекла столовая свежая</t>
  </si>
  <si>
    <t>яблоки</t>
  </si>
  <si>
    <t>сухари панировочные</t>
  </si>
  <si>
    <t>сок ,1л</t>
  </si>
  <si>
    <t>курага</t>
  </si>
  <si>
    <t>коктейль</t>
  </si>
  <si>
    <t>груша</t>
  </si>
  <si>
    <t>23.06.2026г</t>
  </si>
  <si>
    <t xml:space="preserve">яйцо куриное столовое </t>
  </si>
  <si>
    <t>мука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</si>
</sst>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0"/>
    <numFmt numFmtId="165" formatCode="#,##0.00000"/>
  </numFmts>
  <fonts count="18" x14ac:knownFonts="1">
    <font>
      <sz val="11"/>
      <color rgb="FF000000"/>
      <name val="Calibri"/>
      <family val="2"/>
      <charset val="1"/>
    </font>
    <font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indexed="8"/>
      <name val="Calibri"/>
      <family val="2"/>
    </font>
    <font>
      <b/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Calibri"/>
      <family val="2"/>
      <charset val="1"/>
    </font>
    <font>
      <b/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9" fontId="7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Font="1"/>
    <xf numFmtId="0" fontId="1" fillId="0" borderId="0" xfId="0" applyFont="1"/>
    <xf numFmtId="0" fontId="4" fillId="0" borderId="0" xfId="0" applyFont="1" applyAlignme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top" wrapText="1"/>
    </xf>
    <xf numFmtId="4" fontId="1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center" vertical="top"/>
    </xf>
    <xf numFmtId="4" fontId="10" fillId="0" borderId="0" xfId="0" applyNumberFormat="1" applyFont="1" applyBorder="1" applyAlignment="1">
      <alignment horizontal="left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/>
    <xf numFmtId="2" fontId="5" fillId="0" borderId="0" xfId="0" applyNumberFormat="1" applyFont="1"/>
    <xf numFmtId="0" fontId="5" fillId="0" borderId="2" xfId="0" applyFont="1" applyBorder="1"/>
    <xf numFmtId="0" fontId="5" fillId="0" borderId="0" xfId="0" applyFont="1" applyBorder="1" applyAlignment="1">
      <alignment horizontal="center"/>
    </xf>
    <xf numFmtId="4" fontId="10" fillId="0" borderId="0" xfId="0" applyNumberFormat="1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vertical="center"/>
    </xf>
    <xf numFmtId="14" fontId="5" fillId="0" borderId="0" xfId="0" applyNumberFormat="1" applyFont="1"/>
    <xf numFmtId="0" fontId="16" fillId="0" borderId="0" xfId="0" applyFont="1" applyAlignment="1">
      <alignment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4" xfId="0" applyFont="1" applyBorder="1" applyAlignment="1">
      <alignment horizontal="center"/>
    </xf>
    <xf numFmtId="2" fontId="8" fillId="0" borderId="1" xfId="0" applyNumberFormat="1" applyFont="1" applyBorder="1" applyAlignment="1">
      <alignment horizontal="center" vertical="top" wrapText="1"/>
    </xf>
    <xf numFmtId="4" fontId="8" fillId="0" borderId="0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Процентный 2" xfId="2"/>
  </cellStyles>
  <dxfs count="1"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4</xdr:row>
      <xdr:rowOff>1285875</xdr:rowOff>
    </xdr:from>
    <xdr:to>
      <xdr:col>9</xdr:col>
      <xdr:colOff>657225</xdr:colOff>
      <xdr:row>5</xdr:row>
      <xdr:rowOff>85725</xdr:rowOff>
    </xdr:to>
    <xdr:pic>
      <xdr:nvPicPr>
        <xdr:cNvPr id="10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43525" y="2952750"/>
          <a:ext cx="628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4</xdr:row>
      <xdr:rowOff>981075</xdr:rowOff>
    </xdr:from>
    <xdr:to>
      <xdr:col>8</xdr:col>
      <xdr:colOff>600075</xdr:colOff>
      <xdr:row>4</xdr:row>
      <xdr:rowOff>1400175</xdr:rowOff>
    </xdr:to>
    <xdr:pic>
      <xdr:nvPicPr>
        <xdr:cNvPr id="10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86300" y="2647950"/>
          <a:ext cx="5238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180975</xdr:colOff>
      <xdr:row>4</xdr:row>
      <xdr:rowOff>489585</xdr:rowOff>
    </xdr:from>
    <xdr:to>
      <xdr:col>11</xdr:col>
      <xdr:colOff>438150</xdr:colOff>
      <xdr:row>4</xdr:row>
      <xdr:rowOff>870585</xdr:rowOff>
    </xdr:to>
    <xdr:pic>
      <xdr:nvPicPr>
        <xdr:cNvPr id="104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15050" y="2575560"/>
          <a:ext cx="10858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676275</xdr:colOff>
      <xdr:row>4</xdr:row>
      <xdr:rowOff>1285875</xdr:rowOff>
    </xdr:from>
    <xdr:to>
      <xdr:col>11</xdr:col>
      <xdr:colOff>0</xdr:colOff>
      <xdr:row>4</xdr:row>
      <xdr:rowOff>1495425</xdr:rowOff>
    </xdr:to>
    <xdr:pic>
      <xdr:nvPicPr>
        <xdr:cNvPr id="104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05600" y="2952750"/>
          <a:ext cx="1524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50</xdr:row>
      <xdr:rowOff>0</xdr:rowOff>
    </xdr:to>
    <xdr:sp macro="" textlink="">
      <xdr:nvSpPr>
        <xdr:cNvPr id="1043" name="shapetype_202" hidden="1"/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50</xdr:row>
      <xdr:rowOff>0</xdr:rowOff>
    </xdr:to>
    <xdr:sp macro="" textlink="">
      <xdr:nvSpPr>
        <xdr:cNvPr id="1044" name="shapetype_202" hidden="1"/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50</xdr:row>
      <xdr:rowOff>0</xdr:rowOff>
    </xdr:to>
    <xdr:sp macro="" textlink="">
      <xdr:nvSpPr>
        <xdr:cNvPr id="1045" name="shapetype_202" hidden="1"/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50</xdr:row>
      <xdr:rowOff>0</xdr:rowOff>
    </xdr:to>
    <xdr:sp macro="" textlink="">
      <xdr:nvSpPr>
        <xdr:cNvPr id="1046" name="shapetype_202" hidden="1"/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10</xdr:col>
      <xdr:colOff>1028700</xdr:colOff>
      <xdr:row>50</xdr:row>
      <xdr:rowOff>0</xdr:rowOff>
    </xdr:to>
    <xdr:sp macro="" textlink="">
      <xdr:nvSpPr>
        <xdr:cNvPr id="1047" name="shapetype_202" hidden="1"/>
        <xdr:cNvSpPr txBox="1">
          <a:spLocks noSelect="1" noChangeArrowheads="1"/>
        </xdr:cNvSpPr>
      </xdr:nvSpPr>
      <xdr:spPr bwMode="auto">
        <a:xfrm>
          <a:off x="0" y="0"/>
          <a:ext cx="7058025" cy="10858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55"/>
  <sheetViews>
    <sheetView tabSelected="1" topLeftCell="A39" zoomScaleNormal="75" workbookViewId="0">
      <selection activeCell="N8" sqref="N8"/>
    </sheetView>
  </sheetViews>
  <sheetFormatPr defaultColWidth="7.7109375" defaultRowHeight="15" x14ac:dyDescent="0.25"/>
  <cols>
    <col min="1" max="1" width="3.140625" style="1" customWidth="1"/>
    <col min="2" max="2" width="14.28515625" style="1" customWidth="1"/>
    <col min="3" max="3" width="6.140625" style="1" customWidth="1"/>
    <col min="4" max="4" width="5" style="1" customWidth="1"/>
    <col min="5" max="5" width="10.7109375" style="1" customWidth="1"/>
    <col min="6" max="6" width="10.28515625" style="1" customWidth="1"/>
    <col min="7" max="7" width="11" style="1" customWidth="1"/>
    <col min="8" max="8" width="10.28515625" style="1" customWidth="1"/>
    <col min="9" max="9" width="9.28515625" style="1" customWidth="1"/>
    <col min="10" max="10" width="11.85546875" style="1" customWidth="1"/>
    <col min="11" max="11" width="12.42578125" style="1" customWidth="1"/>
    <col min="12" max="12" width="11" style="1" customWidth="1"/>
    <col min="13" max="13" width="12.140625" style="1" customWidth="1"/>
    <col min="14" max="14" width="12.85546875" style="1" customWidth="1"/>
    <col min="15" max="15" width="6.28515625" style="1" customWidth="1"/>
    <col min="16" max="16" width="8.5703125" style="1" customWidth="1"/>
    <col min="17" max="17" width="7.5703125" style="1" customWidth="1"/>
    <col min="18" max="248" width="6.28515625" style="1" customWidth="1"/>
    <col min="249" max="249" width="3.140625" style="1" customWidth="1"/>
    <col min="250" max="250" width="11.85546875" style="1" customWidth="1"/>
    <col min="251" max="251" width="43.7109375" style="1" customWidth="1"/>
    <col min="252" max="252" width="3.5703125" style="1" customWidth="1"/>
    <col min="253" max="253" width="6.140625" style="1" customWidth="1"/>
    <col min="254" max="16384" width="7.7109375" style="1"/>
  </cols>
  <sheetData>
    <row r="1" spans="1:256" ht="27.75" hidden="1" customHeight="1" x14ac:dyDescent="0.25">
      <c r="A1"/>
      <c r="B1"/>
      <c r="C1"/>
      <c r="D1"/>
      <c r="E1"/>
      <c r="F1"/>
      <c r="G1"/>
      <c r="H1"/>
      <c r="I1"/>
      <c r="J1"/>
      <c r="K1" s="2"/>
      <c r="L1" s="53"/>
      <c r="M1" s="53"/>
      <c r="N1" s="5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52.5" customHeight="1" x14ac:dyDescent="0.25">
      <c r="A2"/>
      <c r="B2" s="57" t="s">
        <v>30</v>
      </c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  <c r="N2" s="58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39" customHeight="1" x14ac:dyDescent="0.25">
      <c r="A3" s="54" t="s">
        <v>21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t="s">
        <v>0</v>
      </c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40.5" customHeight="1" x14ac:dyDescent="0.25">
      <c r="A4" s="62" t="s">
        <v>1</v>
      </c>
      <c r="B4" s="62" t="s">
        <v>2</v>
      </c>
      <c r="C4" s="62" t="s">
        <v>3</v>
      </c>
      <c r="D4" s="62" t="s">
        <v>4</v>
      </c>
      <c r="E4" s="62" t="s">
        <v>5</v>
      </c>
      <c r="F4" s="62"/>
      <c r="G4" s="62"/>
      <c r="H4" s="60" t="s">
        <v>24</v>
      </c>
      <c r="I4" s="60"/>
      <c r="J4" s="60"/>
      <c r="K4" s="56" t="s">
        <v>25</v>
      </c>
      <c r="L4" s="56"/>
      <c r="M4" s="56"/>
      <c r="N4" s="56"/>
      <c r="O4"/>
      <c r="P4"/>
      <c r="Q4" s="2" t="s">
        <v>0</v>
      </c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31.25" customHeight="1" x14ac:dyDescent="0.25">
      <c r="A5" s="62"/>
      <c r="B5" s="62"/>
      <c r="C5" s="62"/>
      <c r="D5" s="62"/>
      <c r="E5" s="38" t="s">
        <v>31</v>
      </c>
      <c r="F5" s="38" t="s">
        <v>32</v>
      </c>
      <c r="G5" s="38" t="s">
        <v>33</v>
      </c>
      <c r="H5" s="39" t="s">
        <v>6</v>
      </c>
      <c r="I5" s="39" t="s">
        <v>7</v>
      </c>
      <c r="J5" s="6" t="s">
        <v>8</v>
      </c>
      <c r="K5" s="47" t="s">
        <v>27</v>
      </c>
      <c r="L5" s="40" t="s">
        <v>9</v>
      </c>
      <c r="M5" s="39" t="s">
        <v>10</v>
      </c>
      <c r="N5" s="39" t="s">
        <v>26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3" customFormat="1" ht="12.75" x14ac:dyDescent="0.2">
      <c r="A6" s="42">
        <v>1</v>
      </c>
      <c r="B6" s="42">
        <v>3</v>
      </c>
      <c r="C6" s="42">
        <v>4</v>
      </c>
      <c r="D6" s="42">
        <v>5</v>
      </c>
      <c r="E6" s="42">
        <v>6</v>
      </c>
      <c r="F6" s="42">
        <v>7</v>
      </c>
      <c r="G6" s="42">
        <v>8</v>
      </c>
      <c r="H6" s="39">
        <v>11</v>
      </c>
      <c r="I6" s="39">
        <v>12</v>
      </c>
      <c r="J6" s="39">
        <v>13</v>
      </c>
      <c r="K6" s="39">
        <v>14</v>
      </c>
      <c r="L6" s="7" t="s">
        <v>11</v>
      </c>
      <c r="M6" s="39">
        <v>14</v>
      </c>
      <c r="N6" s="39">
        <v>15</v>
      </c>
    </row>
    <row r="7" spans="1:256" s="3" customFormat="1" ht="52.5" customHeight="1" x14ac:dyDescent="0.2">
      <c r="A7" s="42">
        <v>1</v>
      </c>
      <c r="B7" s="45" t="s">
        <v>66</v>
      </c>
      <c r="C7" s="9" t="s">
        <v>20</v>
      </c>
      <c r="D7" s="9">
        <v>690</v>
      </c>
      <c r="E7" s="43">
        <v>12</v>
      </c>
      <c r="F7" s="43">
        <v>12.5</v>
      </c>
      <c r="G7" s="43">
        <v>13</v>
      </c>
      <c r="H7" s="10">
        <f t="shared" ref="H7:H27" si="0">AVERAGE(E7,F7,G7)</f>
        <v>12.5</v>
      </c>
      <c r="I7" s="11">
        <f t="shared" ref="I7:I27" si="1">SQRT(VAR(E7:G7))</f>
        <v>0.5</v>
      </c>
      <c r="J7" s="12">
        <f t="shared" ref="J7:J27" si="2">I7/H7*100</f>
        <v>4</v>
      </c>
      <c r="K7" s="13">
        <f>D7*SUM(E7:G7)/COLUMNS(E7:G7)</f>
        <v>8625</v>
      </c>
      <c r="L7" s="14">
        <f>K7/D7</f>
        <v>12.5</v>
      </c>
      <c r="M7" s="15">
        <f t="shared" ref="M7:M27" si="3">ROUNDDOWN(L7,2)</f>
        <v>12.5</v>
      </c>
      <c r="N7" s="15">
        <f>M7*D7</f>
        <v>8625</v>
      </c>
    </row>
    <row r="8" spans="1:256" s="3" customFormat="1" ht="55.5" customHeight="1" x14ac:dyDescent="0.2">
      <c r="A8" s="42">
        <v>2</v>
      </c>
      <c r="B8" s="46" t="s">
        <v>67</v>
      </c>
      <c r="C8" s="9" t="s">
        <v>20</v>
      </c>
      <c r="D8" s="9">
        <v>22</v>
      </c>
      <c r="E8" s="10">
        <v>120</v>
      </c>
      <c r="F8" s="10">
        <v>125</v>
      </c>
      <c r="G8" s="10">
        <v>129</v>
      </c>
      <c r="H8" s="10">
        <f t="shared" si="0"/>
        <v>124.66666666666667</v>
      </c>
      <c r="I8" s="11">
        <f t="shared" si="1"/>
        <v>4.5092497528228943</v>
      </c>
      <c r="J8" s="12">
        <f t="shared" si="2"/>
        <v>3.6170452562750492</v>
      </c>
      <c r="K8" s="13">
        <f t="shared" ref="K8:K27" si="4">D8*SUM(E8:G8)/COLUMNS(E8:G8)</f>
        <v>2742.6666666666665</v>
      </c>
      <c r="L8" s="14">
        <f t="shared" ref="L8:L27" si="5">K8/D8</f>
        <v>124.66666666666666</v>
      </c>
      <c r="M8" s="15">
        <f t="shared" si="3"/>
        <v>124.66</v>
      </c>
      <c r="N8" s="15">
        <f t="shared" ref="N8:N27" si="6">M8*D8</f>
        <v>2742.52</v>
      </c>
    </row>
    <row r="9" spans="1:256" hidden="1" x14ac:dyDescent="0.25">
      <c r="A9" s="42">
        <v>3</v>
      </c>
      <c r="B9" s="8"/>
      <c r="C9" s="9" t="s">
        <v>12</v>
      </c>
      <c r="D9" s="9"/>
      <c r="E9" s="10"/>
      <c r="F9" s="10"/>
      <c r="G9" s="10"/>
      <c r="H9" s="10" t="e">
        <f t="shared" si="0"/>
        <v>#DIV/0!</v>
      </c>
      <c r="I9" s="11" t="e">
        <f t="shared" si="1"/>
        <v>#DIV/0!</v>
      </c>
      <c r="J9" s="12" t="e">
        <f t="shared" si="2"/>
        <v>#DIV/0!</v>
      </c>
      <c r="K9" s="13">
        <f t="shared" si="4"/>
        <v>0</v>
      </c>
      <c r="L9" s="14" t="e">
        <f t="shared" si="5"/>
        <v>#DIV/0!</v>
      </c>
      <c r="M9" s="15" t="e">
        <f t="shared" si="3"/>
        <v>#DIV/0!</v>
      </c>
      <c r="N9" s="15" t="e">
        <f t="shared" si="6"/>
        <v>#DIV/0!</v>
      </c>
      <c r="O9"/>
      <c r="P9" s="5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idden="1" x14ac:dyDescent="0.25">
      <c r="A10" s="42">
        <v>4</v>
      </c>
      <c r="B10" s="8"/>
      <c r="C10" s="9" t="s">
        <v>12</v>
      </c>
      <c r="D10" s="9"/>
      <c r="E10" s="10"/>
      <c r="F10" s="10"/>
      <c r="G10" s="10"/>
      <c r="H10" s="10" t="e">
        <f t="shared" si="0"/>
        <v>#DIV/0!</v>
      </c>
      <c r="I10" s="11" t="e">
        <f t="shared" si="1"/>
        <v>#DIV/0!</v>
      </c>
      <c r="J10" s="12" t="e">
        <f t="shared" si="2"/>
        <v>#DIV/0!</v>
      </c>
      <c r="K10" s="13">
        <f t="shared" si="4"/>
        <v>0</v>
      </c>
      <c r="L10" s="14" t="e">
        <f t="shared" si="5"/>
        <v>#DIV/0!</v>
      </c>
      <c r="M10" s="15" t="e">
        <f t="shared" si="3"/>
        <v>#DIV/0!</v>
      </c>
      <c r="N10" s="15" t="e">
        <f t="shared" si="6"/>
        <v>#DIV/0!</v>
      </c>
      <c r="O10"/>
      <c r="P10" s="5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33" hidden="1" customHeight="1" x14ac:dyDescent="0.25">
      <c r="A11" s="42">
        <v>5</v>
      </c>
      <c r="B11" s="16"/>
      <c r="C11" s="9"/>
      <c r="D11" s="9"/>
      <c r="E11" s="10"/>
      <c r="F11" s="10"/>
      <c r="G11" s="10"/>
      <c r="H11" s="10" t="e">
        <f t="shared" si="0"/>
        <v>#DIV/0!</v>
      </c>
      <c r="I11" s="11" t="e">
        <f t="shared" si="1"/>
        <v>#DIV/0!</v>
      </c>
      <c r="J11" s="12" t="e">
        <f t="shared" si="2"/>
        <v>#DIV/0!</v>
      </c>
      <c r="K11" s="13">
        <f t="shared" si="4"/>
        <v>0</v>
      </c>
      <c r="L11" s="14" t="e">
        <f t="shared" si="5"/>
        <v>#DIV/0!</v>
      </c>
      <c r="M11" s="15" t="e">
        <f t="shared" si="3"/>
        <v>#DIV/0!</v>
      </c>
      <c r="N11" s="15" t="e">
        <f t="shared" si="6"/>
        <v>#DIV/0!</v>
      </c>
      <c r="O11"/>
      <c r="P11" s="5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33" hidden="1" customHeight="1" x14ac:dyDescent="0.25">
      <c r="A12" s="42">
        <v>8</v>
      </c>
      <c r="B12" s="16"/>
      <c r="C12" s="9"/>
      <c r="D12" s="9"/>
      <c r="E12" s="17"/>
      <c r="F12" s="17"/>
      <c r="G12" s="17"/>
      <c r="H12" s="10" t="e">
        <f t="shared" si="0"/>
        <v>#DIV/0!</v>
      </c>
      <c r="I12" s="11" t="e">
        <f t="shared" si="1"/>
        <v>#DIV/0!</v>
      </c>
      <c r="J12" s="12" t="e">
        <f t="shared" si="2"/>
        <v>#DIV/0!</v>
      </c>
      <c r="K12" s="13">
        <f t="shared" si="4"/>
        <v>0</v>
      </c>
      <c r="L12" s="14" t="e">
        <f t="shared" si="5"/>
        <v>#DIV/0!</v>
      </c>
      <c r="M12" s="15" t="e">
        <f t="shared" si="3"/>
        <v>#DIV/0!</v>
      </c>
      <c r="N12" s="15" t="e">
        <f t="shared" si="6"/>
        <v>#DIV/0!</v>
      </c>
      <c r="O12"/>
      <c r="P12" s="5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33" hidden="1" customHeight="1" x14ac:dyDescent="0.25">
      <c r="A13" s="42">
        <v>9</v>
      </c>
      <c r="B13" s="16"/>
      <c r="C13" s="9"/>
      <c r="D13" s="9"/>
      <c r="E13" s="17"/>
      <c r="F13" s="17"/>
      <c r="G13" s="17"/>
      <c r="H13" s="10" t="e">
        <f t="shared" si="0"/>
        <v>#DIV/0!</v>
      </c>
      <c r="I13" s="11" t="e">
        <f t="shared" si="1"/>
        <v>#DIV/0!</v>
      </c>
      <c r="J13" s="12" t="e">
        <f t="shared" si="2"/>
        <v>#DIV/0!</v>
      </c>
      <c r="K13" s="13">
        <f t="shared" si="4"/>
        <v>0</v>
      </c>
      <c r="L13" s="14" t="e">
        <f t="shared" si="5"/>
        <v>#DIV/0!</v>
      </c>
      <c r="M13" s="15" t="e">
        <f t="shared" si="3"/>
        <v>#DIV/0!</v>
      </c>
      <c r="N13" s="15" t="e">
        <f t="shared" si="6"/>
        <v>#DIV/0!</v>
      </c>
      <c r="O13"/>
      <c r="P13" s="5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33" hidden="1" customHeight="1" x14ac:dyDescent="0.25">
      <c r="A14" s="42">
        <v>10</v>
      </c>
      <c r="B14" s="16"/>
      <c r="C14" s="9"/>
      <c r="D14" s="9"/>
      <c r="E14" s="17"/>
      <c r="F14" s="17"/>
      <c r="G14" s="17"/>
      <c r="H14" s="10" t="e">
        <f t="shared" si="0"/>
        <v>#DIV/0!</v>
      </c>
      <c r="I14" s="11" t="e">
        <f t="shared" si="1"/>
        <v>#DIV/0!</v>
      </c>
      <c r="J14" s="12" t="e">
        <f t="shared" si="2"/>
        <v>#DIV/0!</v>
      </c>
      <c r="K14" s="13">
        <f t="shared" si="4"/>
        <v>0</v>
      </c>
      <c r="L14" s="14" t="e">
        <f t="shared" si="5"/>
        <v>#DIV/0!</v>
      </c>
      <c r="M14" s="15" t="e">
        <f t="shared" si="3"/>
        <v>#DIV/0!</v>
      </c>
      <c r="N14" s="15" t="e">
        <f t="shared" si="6"/>
        <v>#DIV/0!</v>
      </c>
      <c r="O14"/>
      <c r="P14" s="5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33" customHeight="1" x14ac:dyDescent="0.25">
      <c r="A15" s="48">
        <v>3</v>
      </c>
      <c r="B15" s="16" t="s">
        <v>34</v>
      </c>
      <c r="C15" s="9" t="s">
        <v>20</v>
      </c>
      <c r="D15" s="9">
        <v>240</v>
      </c>
      <c r="E15" s="17">
        <v>125</v>
      </c>
      <c r="F15" s="17">
        <v>130</v>
      </c>
      <c r="G15" s="17">
        <v>133</v>
      </c>
      <c r="H15" s="10">
        <f t="shared" si="0"/>
        <v>129.33333333333334</v>
      </c>
      <c r="I15" s="11">
        <f t="shared" si="1"/>
        <v>4.0414518843273806</v>
      </c>
      <c r="J15" s="12">
        <f t="shared" si="2"/>
        <v>3.1248339311809641</v>
      </c>
      <c r="K15" s="13">
        <f t="shared" si="4"/>
        <v>31040</v>
      </c>
      <c r="L15" s="14">
        <f t="shared" si="5"/>
        <v>129.33333333333334</v>
      </c>
      <c r="M15" s="15">
        <f t="shared" si="3"/>
        <v>129.33000000000001</v>
      </c>
      <c r="N15" s="15">
        <f t="shared" si="6"/>
        <v>31039.200000000004</v>
      </c>
      <c r="O15"/>
      <c r="P15" s="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33" customHeight="1" x14ac:dyDescent="0.25">
      <c r="A16" s="48">
        <v>4</v>
      </c>
      <c r="B16" s="16" t="s">
        <v>35</v>
      </c>
      <c r="C16" s="9" t="s">
        <v>20</v>
      </c>
      <c r="D16" s="9">
        <v>156</v>
      </c>
      <c r="E16" s="17">
        <v>88</v>
      </c>
      <c r="F16" s="17">
        <v>90</v>
      </c>
      <c r="G16" s="17">
        <v>92</v>
      </c>
      <c r="H16" s="10">
        <f t="shared" si="0"/>
        <v>90</v>
      </c>
      <c r="I16" s="11">
        <f t="shared" si="1"/>
        <v>2</v>
      </c>
      <c r="J16" s="12">
        <f t="shared" si="2"/>
        <v>2.2222222222222223</v>
      </c>
      <c r="K16" s="13">
        <f t="shared" si="4"/>
        <v>14040</v>
      </c>
      <c r="L16" s="14">
        <f t="shared" si="5"/>
        <v>90</v>
      </c>
      <c r="M16" s="15">
        <f t="shared" si="3"/>
        <v>90</v>
      </c>
      <c r="N16" s="15">
        <f t="shared" si="6"/>
        <v>14040</v>
      </c>
      <c r="O16"/>
      <c r="P16" s="5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33" customHeight="1" x14ac:dyDescent="0.25">
      <c r="A17" s="48">
        <v>5</v>
      </c>
      <c r="B17" s="16" t="s">
        <v>36</v>
      </c>
      <c r="C17" s="9" t="s">
        <v>20</v>
      </c>
      <c r="D17" s="9">
        <v>27</v>
      </c>
      <c r="E17" s="17">
        <v>55</v>
      </c>
      <c r="F17" s="17">
        <v>57</v>
      </c>
      <c r="G17" s="17">
        <v>59</v>
      </c>
      <c r="H17" s="10">
        <f t="shared" si="0"/>
        <v>57</v>
      </c>
      <c r="I17" s="11">
        <f t="shared" si="1"/>
        <v>2</v>
      </c>
      <c r="J17" s="12">
        <f t="shared" si="2"/>
        <v>3.5087719298245612</v>
      </c>
      <c r="K17" s="13">
        <f t="shared" si="4"/>
        <v>1539</v>
      </c>
      <c r="L17" s="14">
        <f t="shared" si="5"/>
        <v>57</v>
      </c>
      <c r="M17" s="15">
        <f t="shared" si="3"/>
        <v>57</v>
      </c>
      <c r="N17" s="15">
        <f t="shared" si="6"/>
        <v>1539</v>
      </c>
      <c r="O17"/>
      <c r="P17" s="5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33" customHeight="1" x14ac:dyDescent="0.25">
      <c r="A18" s="48">
        <v>6</v>
      </c>
      <c r="B18" s="16" t="s">
        <v>37</v>
      </c>
      <c r="C18" s="9" t="s">
        <v>20</v>
      </c>
      <c r="D18" s="9">
        <v>48</v>
      </c>
      <c r="E18" s="17">
        <v>59</v>
      </c>
      <c r="F18" s="17">
        <v>60</v>
      </c>
      <c r="G18" s="17">
        <v>62</v>
      </c>
      <c r="H18" s="10">
        <f t="shared" si="0"/>
        <v>60.333333333333336</v>
      </c>
      <c r="I18" s="11">
        <f t="shared" si="1"/>
        <v>1.5275252316519465</v>
      </c>
      <c r="J18" s="12">
        <f t="shared" si="2"/>
        <v>2.5318097762186955</v>
      </c>
      <c r="K18" s="13">
        <f t="shared" si="4"/>
        <v>2896</v>
      </c>
      <c r="L18" s="14">
        <f t="shared" si="5"/>
        <v>60.333333333333336</v>
      </c>
      <c r="M18" s="15">
        <f t="shared" si="3"/>
        <v>60.33</v>
      </c>
      <c r="N18" s="15">
        <f t="shared" si="6"/>
        <v>2895.84</v>
      </c>
      <c r="O18"/>
      <c r="P18" s="5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33" customHeight="1" x14ac:dyDescent="0.25">
      <c r="A19" s="48">
        <v>7</v>
      </c>
      <c r="B19" s="16" t="s">
        <v>38</v>
      </c>
      <c r="C19" s="9" t="s">
        <v>20</v>
      </c>
      <c r="D19" s="9">
        <v>72</v>
      </c>
      <c r="E19" s="17">
        <v>32</v>
      </c>
      <c r="F19" s="17">
        <v>34</v>
      </c>
      <c r="G19" s="51">
        <v>36</v>
      </c>
      <c r="H19" s="10">
        <f t="shared" si="0"/>
        <v>34</v>
      </c>
      <c r="I19" s="11">
        <f t="shared" si="1"/>
        <v>2</v>
      </c>
      <c r="J19" s="12">
        <f t="shared" si="2"/>
        <v>5.8823529411764701</v>
      </c>
      <c r="K19" s="13">
        <f t="shared" si="4"/>
        <v>2448</v>
      </c>
      <c r="L19" s="14">
        <f t="shared" si="5"/>
        <v>34</v>
      </c>
      <c r="M19" s="15">
        <f t="shared" si="3"/>
        <v>34</v>
      </c>
      <c r="N19" s="15">
        <f t="shared" si="6"/>
        <v>2448</v>
      </c>
      <c r="O19"/>
      <c r="P19" s="5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33" customHeight="1" x14ac:dyDescent="0.25">
      <c r="A20" s="48">
        <v>8</v>
      </c>
      <c r="B20" s="16" t="s">
        <v>39</v>
      </c>
      <c r="C20" s="9" t="s">
        <v>29</v>
      </c>
      <c r="D20" s="9">
        <v>220</v>
      </c>
      <c r="E20" s="17">
        <v>69</v>
      </c>
      <c r="F20" s="17">
        <v>70</v>
      </c>
      <c r="G20" s="17">
        <v>71.8</v>
      </c>
      <c r="H20" s="10">
        <f t="shared" si="0"/>
        <v>70.266666666666666</v>
      </c>
      <c r="I20" s="11">
        <f t="shared" si="1"/>
        <v>1.4189197769195161</v>
      </c>
      <c r="J20" s="12">
        <f t="shared" si="2"/>
        <v>2.0193355459006397</v>
      </c>
      <c r="K20" s="13">
        <f t="shared" si="4"/>
        <v>15458.666666666666</v>
      </c>
      <c r="L20" s="14">
        <f t="shared" si="5"/>
        <v>70.266666666666666</v>
      </c>
      <c r="M20" s="15">
        <f t="shared" si="3"/>
        <v>70.260000000000005</v>
      </c>
      <c r="N20" s="15">
        <f t="shared" si="6"/>
        <v>15457.2</v>
      </c>
      <c r="O20"/>
      <c r="P20" s="5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33" customHeight="1" x14ac:dyDescent="0.25">
      <c r="A21" s="50">
        <v>9</v>
      </c>
      <c r="B21" s="16" t="s">
        <v>40</v>
      </c>
      <c r="C21" s="9" t="s">
        <v>29</v>
      </c>
      <c r="D21" s="9">
        <v>300</v>
      </c>
      <c r="E21" s="17">
        <v>80</v>
      </c>
      <c r="F21" s="17">
        <v>82</v>
      </c>
      <c r="G21" s="17">
        <v>83</v>
      </c>
      <c r="H21" s="10">
        <f t="shared" ref="H21:H24" si="7">AVERAGE(E21,F21,G21)</f>
        <v>81.666666666666671</v>
      </c>
      <c r="I21" s="11">
        <f t="shared" ref="I21:I24" si="8">SQRT(VAR(E21:G21))</f>
        <v>1.5275252316519468</v>
      </c>
      <c r="J21" s="12">
        <f t="shared" ref="J21:J24" si="9">I21/H21*100</f>
        <v>1.870439059165649</v>
      </c>
      <c r="K21" s="13">
        <f t="shared" ref="K21:K24" si="10">D21*SUM(E21:G21)/COLUMNS(E21:G21)</f>
        <v>24500</v>
      </c>
      <c r="L21" s="14">
        <f t="shared" ref="L21:L24" si="11">K21/D21</f>
        <v>81.666666666666671</v>
      </c>
      <c r="M21" s="15">
        <f t="shared" ref="M21:M24" si="12">ROUNDDOWN(L21,2)</f>
        <v>81.66</v>
      </c>
      <c r="N21" s="15">
        <f t="shared" ref="N21:N24" si="13">M21*D21</f>
        <v>24498</v>
      </c>
      <c r="O21"/>
      <c r="P21" s="5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33" customHeight="1" x14ac:dyDescent="0.25">
      <c r="A22" s="50">
        <v>10</v>
      </c>
      <c r="B22" s="16" t="s">
        <v>41</v>
      </c>
      <c r="C22" s="9" t="s">
        <v>20</v>
      </c>
      <c r="D22" s="9">
        <v>108</v>
      </c>
      <c r="E22" s="17">
        <v>135</v>
      </c>
      <c r="F22" s="17">
        <v>137</v>
      </c>
      <c r="G22" s="17">
        <v>139</v>
      </c>
      <c r="H22" s="10">
        <f t="shared" si="7"/>
        <v>137</v>
      </c>
      <c r="I22" s="11">
        <f t="shared" si="8"/>
        <v>2</v>
      </c>
      <c r="J22" s="12">
        <f t="shared" si="9"/>
        <v>1.4598540145985401</v>
      </c>
      <c r="K22" s="13">
        <f t="shared" si="10"/>
        <v>14796</v>
      </c>
      <c r="L22" s="14">
        <f t="shared" si="11"/>
        <v>137</v>
      </c>
      <c r="M22" s="15">
        <f t="shared" si="12"/>
        <v>137</v>
      </c>
      <c r="N22" s="15">
        <f t="shared" si="13"/>
        <v>14796</v>
      </c>
      <c r="O22"/>
      <c r="P22" s="5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33" customHeight="1" x14ac:dyDescent="0.25">
      <c r="A23" s="50">
        <v>11</v>
      </c>
      <c r="B23" s="16" t="s">
        <v>42</v>
      </c>
      <c r="C23" s="9" t="s">
        <v>20</v>
      </c>
      <c r="D23" s="9">
        <v>63</v>
      </c>
      <c r="E23" s="17">
        <v>190</v>
      </c>
      <c r="F23" s="17">
        <v>195</v>
      </c>
      <c r="G23" s="17">
        <v>193</v>
      </c>
      <c r="H23" s="10">
        <f t="shared" si="7"/>
        <v>192.66666666666666</v>
      </c>
      <c r="I23" s="11">
        <f t="shared" si="8"/>
        <v>2.5166114784235836</v>
      </c>
      <c r="J23" s="12">
        <f t="shared" si="9"/>
        <v>1.3061997292855971</v>
      </c>
      <c r="K23" s="13">
        <f t="shared" si="10"/>
        <v>12138</v>
      </c>
      <c r="L23" s="14">
        <f t="shared" si="11"/>
        <v>192.66666666666666</v>
      </c>
      <c r="M23" s="15">
        <f t="shared" si="12"/>
        <v>192.66</v>
      </c>
      <c r="N23" s="15">
        <f t="shared" si="13"/>
        <v>12137.58</v>
      </c>
      <c r="O23"/>
      <c r="P23" s="5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33" customHeight="1" x14ac:dyDescent="0.25">
      <c r="A24" s="50">
        <v>12</v>
      </c>
      <c r="B24" s="16" t="s">
        <v>28</v>
      </c>
      <c r="C24" s="9" t="s">
        <v>20</v>
      </c>
      <c r="D24" s="9">
        <v>63</v>
      </c>
      <c r="E24" s="17">
        <v>59</v>
      </c>
      <c r="F24" s="17">
        <v>61</v>
      </c>
      <c r="G24" s="17">
        <v>60</v>
      </c>
      <c r="H24" s="10">
        <f t="shared" si="7"/>
        <v>60</v>
      </c>
      <c r="I24" s="11">
        <f t="shared" si="8"/>
        <v>1</v>
      </c>
      <c r="J24" s="12">
        <f t="shared" si="9"/>
        <v>1.6666666666666667</v>
      </c>
      <c r="K24" s="13">
        <f t="shared" si="10"/>
        <v>3780</v>
      </c>
      <c r="L24" s="14">
        <f t="shared" si="11"/>
        <v>60</v>
      </c>
      <c r="M24" s="15">
        <f t="shared" si="12"/>
        <v>60</v>
      </c>
      <c r="N24" s="15">
        <f t="shared" si="13"/>
        <v>3780</v>
      </c>
      <c r="O24"/>
      <c r="P24" s="5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33" customHeight="1" x14ac:dyDescent="0.25">
      <c r="A25" s="50">
        <v>13</v>
      </c>
      <c r="B25" s="16" t="s">
        <v>43</v>
      </c>
      <c r="C25" s="9" t="s">
        <v>20</v>
      </c>
      <c r="D25" s="9">
        <v>80</v>
      </c>
      <c r="E25" s="17">
        <v>33</v>
      </c>
      <c r="F25" s="17">
        <v>35</v>
      </c>
      <c r="G25" s="17">
        <v>34</v>
      </c>
      <c r="H25" s="10">
        <f t="shared" ref="H25" si="14">AVERAGE(E25,F25,G25)</f>
        <v>34</v>
      </c>
      <c r="I25" s="11">
        <f t="shared" ref="I25" si="15">SQRT(VAR(E25:G25))</f>
        <v>1</v>
      </c>
      <c r="J25" s="12">
        <f t="shared" ref="J25" si="16">I25/H25*100</f>
        <v>2.9411764705882351</v>
      </c>
      <c r="K25" s="13">
        <f t="shared" ref="K25" si="17">D25*SUM(E25:G25)/COLUMNS(E25:G25)</f>
        <v>2720</v>
      </c>
      <c r="L25" s="14">
        <f t="shared" ref="L25" si="18">K25/D25</f>
        <v>34</v>
      </c>
      <c r="M25" s="15">
        <f t="shared" ref="M25" si="19">ROUNDDOWN(L25,2)</f>
        <v>34</v>
      </c>
      <c r="N25" s="15">
        <f t="shared" ref="N25" si="20">M25*D25</f>
        <v>2720</v>
      </c>
      <c r="O25"/>
      <c r="P25" s="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33" customHeight="1" x14ac:dyDescent="0.25">
      <c r="A26" s="50">
        <v>14</v>
      </c>
      <c r="B26" s="16" t="s">
        <v>44</v>
      </c>
      <c r="C26" s="9" t="s">
        <v>20</v>
      </c>
      <c r="D26" s="9">
        <v>54</v>
      </c>
      <c r="E26" s="17">
        <v>190</v>
      </c>
      <c r="F26" s="17">
        <v>197</v>
      </c>
      <c r="G26" s="17">
        <v>195</v>
      </c>
      <c r="H26" s="10">
        <f t="shared" si="0"/>
        <v>194</v>
      </c>
      <c r="I26" s="11">
        <f t="shared" si="1"/>
        <v>3.6055512754639891</v>
      </c>
      <c r="J26" s="12">
        <f t="shared" si="2"/>
        <v>1.858531585290716</v>
      </c>
      <c r="K26" s="13">
        <f t="shared" si="4"/>
        <v>10476</v>
      </c>
      <c r="L26" s="14">
        <f t="shared" si="5"/>
        <v>194</v>
      </c>
      <c r="M26" s="15">
        <f t="shared" si="3"/>
        <v>194</v>
      </c>
      <c r="N26" s="15">
        <f t="shared" si="6"/>
        <v>10476</v>
      </c>
      <c r="O26"/>
      <c r="P26" s="5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33" customHeight="1" x14ac:dyDescent="0.25">
      <c r="A27" s="50">
        <v>15</v>
      </c>
      <c r="B27" s="16" t="s">
        <v>45</v>
      </c>
      <c r="C27" s="9" t="s">
        <v>20</v>
      </c>
      <c r="D27" s="9">
        <v>352</v>
      </c>
      <c r="E27" s="17">
        <v>78</v>
      </c>
      <c r="F27" s="17">
        <v>82</v>
      </c>
      <c r="G27" s="17">
        <v>80</v>
      </c>
      <c r="H27" s="10">
        <f t="shared" si="0"/>
        <v>80</v>
      </c>
      <c r="I27" s="11">
        <f t="shared" si="1"/>
        <v>2</v>
      </c>
      <c r="J27" s="12">
        <f t="shared" si="2"/>
        <v>2.5</v>
      </c>
      <c r="K27" s="13">
        <f t="shared" si="4"/>
        <v>28160</v>
      </c>
      <c r="L27" s="14">
        <f t="shared" si="5"/>
        <v>80</v>
      </c>
      <c r="M27" s="15">
        <f t="shared" si="3"/>
        <v>80</v>
      </c>
      <c r="N27" s="15">
        <f t="shared" si="6"/>
        <v>28160</v>
      </c>
      <c r="O27"/>
      <c r="P27" s="5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33" customHeight="1" x14ac:dyDescent="0.25">
      <c r="A28" s="50">
        <v>16</v>
      </c>
      <c r="B28" s="16" t="s">
        <v>46</v>
      </c>
      <c r="C28" s="9" t="s">
        <v>20</v>
      </c>
      <c r="D28" s="9">
        <v>5</v>
      </c>
      <c r="E28" s="17">
        <v>370</v>
      </c>
      <c r="F28" s="17">
        <v>375</v>
      </c>
      <c r="G28" s="17">
        <v>373</v>
      </c>
      <c r="H28" s="10">
        <f t="shared" ref="H28:H46" si="21">AVERAGE(E28,F28,G28)</f>
        <v>372.66666666666669</v>
      </c>
      <c r="I28" s="11">
        <f t="shared" ref="I28:I46" si="22">SQRT(VAR(E28:G28))</f>
        <v>2.5166114784235831</v>
      </c>
      <c r="J28" s="12">
        <f t="shared" ref="J28:J46" si="23">I28/H28*100</f>
        <v>0.67529825002421728</v>
      </c>
      <c r="K28" s="13">
        <f t="shared" ref="K28:K46" si="24">D28*SUM(E28:G28)/COLUMNS(E28:G28)</f>
        <v>1863.3333333333333</v>
      </c>
      <c r="L28" s="14">
        <f t="shared" ref="L28:L46" si="25">K28/D28</f>
        <v>372.66666666666663</v>
      </c>
      <c r="M28" s="15">
        <f t="shared" ref="M28:M46" si="26">ROUNDDOWN(L28,2)</f>
        <v>372.66</v>
      </c>
      <c r="N28" s="15">
        <f t="shared" ref="N28:N46" si="27">M28*D28</f>
        <v>1863.3000000000002</v>
      </c>
      <c r="O28"/>
      <c r="P28" s="5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33" customHeight="1" x14ac:dyDescent="0.25">
      <c r="A29" s="52">
        <v>17</v>
      </c>
      <c r="B29" s="16" t="s">
        <v>47</v>
      </c>
      <c r="C29" s="9" t="s">
        <v>20</v>
      </c>
      <c r="D29" s="9">
        <v>270</v>
      </c>
      <c r="E29" s="17">
        <v>140</v>
      </c>
      <c r="F29" s="17">
        <v>144</v>
      </c>
      <c r="G29" s="17">
        <v>142</v>
      </c>
      <c r="H29" s="10">
        <f t="shared" si="21"/>
        <v>142</v>
      </c>
      <c r="I29" s="11">
        <f t="shared" si="22"/>
        <v>2</v>
      </c>
      <c r="J29" s="12">
        <f t="shared" si="23"/>
        <v>1.4084507042253522</v>
      </c>
      <c r="K29" s="13">
        <f t="shared" si="24"/>
        <v>38340</v>
      </c>
      <c r="L29" s="14">
        <f t="shared" si="25"/>
        <v>142</v>
      </c>
      <c r="M29" s="15">
        <f t="shared" si="26"/>
        <v>142</v>
      </c>
      <c r="N29" s="15">
        <f t="shared" si="27"/>
        <v>38340</v>
      </c>
      <c r="O29"/>
      <c r="P29" s="5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33" customHeight="1" x14ac:dyDescent="0.25">
      <c r="A30" s="52">
        <v>18</v>
      </c>
      <c r="B30" s="16" t="s">
        <v>48</v>
      </c>
      <c r="C30" s="9" t="s">
        <v>20</v>
      </c>
      <c r="D30" s="9">
        <v>380</v>
      </c>
      <c r="E30" s="17">
        <v>240</v>
      </c>
      <c r="F30" s="17">
        <v>265</v>
      </c>
      <c r="G30" s="17">
        <v>250</v>
      </c>
      <c r="H30" s="10">
        <f t="shared" si="21"/>
        <v>251.66666666666666</v>
      </c>
      <c r="I30" s="11">
        <f t="shared" si="22"/>
        <v>12.583057392117917</v>
      </c>
      <c r="J30" s="12">
        <f t="shared" si="23"/>
        <v>4.9998903544839406</v>
      </c>
      <c r="K30" s="13">
        <f t="shared" si="24"/>
        <v>95633.333333333328</v>
      </c>
      <c r="L30" s="14">
        <f t="shared" si="25"/>
        <v>251.66666666666666</v>
      </c>
      <c r="M30" s="15">
        <f t="shared" si="26"/>
        <v>251.66</v>
      </c>
      <c r="N30" s="15">
        <f t="shared" si="27"/>
        <v>95630.8</v>
      </c>
      <c r="O30"/>
      <c r="P30" s="5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33" customHeight="1" x14ac:dyDescent="0.25">
      <c r="A31" s="52">
        <v>19</v>
      </c>
      <c r="B31" s="16" t="s">
        <v>49</v>
      </c>
      <c r="C31" s="9" t="s">
        <v>20</v>
      </c>
      <c r="D31" s="9">
        <v>120</v>
      </c>
      <c r="E31" s="17">
        <v>165</v>
      </c>
      <c r="F31" s="17">
        <v>169</v>
      </c>
      <c r="G31" s="17">
        <v>167</v>
      </c>
      <c r="H31" s="10">
        <f t="shared" si="21"/>
        <v>167</v>
      </c>
      <c r="I31" s="11">
        <f t="shared" si="22"/>
        <v>2</v>
      </c>
      <c r="J31" s="12">
        <f t="shared" si="23"/>
        <v>1.1976047904191618</v>
      </c>
      <c r="K31" s="13">
        <f t="shared" si="24"/>
        <v>20040</v>
      </c>
      <c r="L31" s="14">
        <f t="shared" si="25"/>
        <v>167</v>
      </c>
      <c r="M31" s="15">
        <f t="shared" si="26"/>
        <v>167</v>
      </c>
      <c r="N31" s="15">
        <f t="shared" si="27"/>
        <v>20040</v>
      </c>
      <c r="O31"/>
      <c r="P31" s="5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ht="33" customHeight="1" x14ac:dyDescent="0.25">
      <c r="A32" s="52">
        <v>20</v>
      </c>
      <c r="B32" s="16" t="s">
        <v>50</v>
      </c>
      <c r="C32" s="9" t="s">
        <v>20</v>
      </c>
      <c r="D32" s="9">
        <v>110</v>
      </c>
      <c r="E32" s="17">
        <v>150</v>
      </c>
      <c r="F32" s="17">
        <v>159</v>
      </c>
      <c r="G32" s="17">
        <v>155</v>
      </c>
      <c r="H32" s="10">
        <f t="shared" si="21"/>
        <v>154.66666666666666</v>
      </c>
      <c r="I32" s="11">
        <f t="shared" si="22"/>
        <v>4.5092497528228943</v>
      </c>
      <c r="J32" s="12">
        <f t="shared" si="23"/>
        <v>2.9154632022561815</v>
      </c>
      <c r="K32" s="13">
        <f t="shared" si="24"/>
        <v>17013.333333333332</v>
      </c>
      <c r="L32" s="14">
        <f t="shared" si="25"/>
        <v>154.66666666666666</v>
      </c>
      <c r="M32" s="15">
        <f t="shared" si="26"/>
        <v>154.66</v>
      </c>
      <c r="N32" s="15">
        <f t="shared" si="27"/>
        <v>17012.599999999999</v>
      </c>
      <c r="O32"/>
      <c r="P32" s="5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</row>
    <row r="33" spans="1:256" ht="33" customHeight="1" x14ac:dyDescent="0.25">
      <c r="A33" s="52">
        <v>21</v>
      </c>
      <c r="B33" s="16" t="s">
        <v>51</v>
      </c>
      <c r="C33" s="9" t="s">
        <v>29</v>
      </c>
      <c r="D33" s="9">
        <v>235</v>
      </c>
      <c r="E33" s="17">
        <v>370</v>
      </c>
      <c r="F33" s="17">
        <v>390</v>
      </c>
      <c r="G33" s="17">
        <v>380</v>
      </c>
      <c r="H33" s="10">
        <f t="shared" si="21"/>
        <v>380</v>
      </c>
      <c r="I33" s="11">
        <f t="shared" si="22"/>
        <v>10</v>
      </c>
      <c r="J33" s="12">
        <f t="shared" si="23"/>
        <v>2.6315789473684208</v>
      </c>
      <c r="K33" s="13">
        <f t="shared" si="24"/>
        <v>89300</v>
      </c>
      <c r="L33" s="14">
        <f t="shared" si="25"/>
        <v>380</v>
      </c>
      <c r="M33" s="15">
        <f t="shared" si="26"/>
        <v>380</v>
      </c>
      <c r="N33" s="15">
        <f t="shared" si="27"/>
        <v>89300</v>
      </c>
      <c r="O33"/>
      <c r="P33" s="5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</row>
    <row r="34" spans="1:256" ht="33" customHeight="1" x14ac:dyDescent="0.25">
      <c r="A34" s="52">
        <v>22</v>
      </c>
      <c r="B34" s="16" t="s">
        <v>52</v>
      </c>
      <c r="C34" s="9" t="s">
        <v>29</v>
      </c>
      <c r="D34" s="9">
        <v>42</v>
      </c>
      <c r="E34" s="17">
        <v>1100</v>
      </c>
      <c r="F34" s="17">
        <v>1200</v>
      </c>
      <c r="G34" s="17">
        <v>1150</v>
      </c>
      <c r="H34" s="10">
        <f t="shared" si="21"/>
        <v>1150</v>
      </c>
      <c r="I34" s="11">
        <f t="shared" si="22"/>
        <v>50</v>
      </c>
      <c r="J34" s="12">
        <f t="shared" si="23"/>
        <v>4.3478260869565215</v>
      </c>
      <c r="K34" s="13">
        <f t="shared" si="24"/>
        <v>48300</v>
      </c>
      <c r="L34" s="14">
        <f t="shared" si="25"/>
        <v>1150</v>
      </c>
      <c r="M34" s="15">
        <f t="shared" si="26"/>
        <v>1150</v>
      </c>
      <c r="N34" s="15">
        <f t="shared" si="27"/>
        <v>48300</v>
      </c>
      <c r="O34"/>
      <c r="P34" s="5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</row>
    <row r="35" spans="1:256" ht="33" customHeight="1" x14ac:dyDescent="0.25">
      <c r="A35" s="52">
        <v>23</v>
      </c>
      <c r="B35" s="16" t="s">
        <v>53</v>
      </c>
      <c r="C35" s="9" t="s">
        <v>29</v>
      </c>
      <c r="D35" s="9">
        <v>1500</v>
      </c>
      <c r="E35" s="17">
        <v>68</v>
      </c>
      <c r="F35" s="17">
        <v>72</v>
      </c>
      <c r="G35" s="17">
        <v>70</v>
      </c>
      <c r="H35" s="10">
        <f t="shared" si="21"/>
        <v>70</v>
      </c>
      <c r="I35" s="11">
        <f t="shared" si="22"/>
        <v>2</v>
      </c>
      <c r="J35" s="12">
        <f t="shared" si="23"/>
        <v>2.8571428571428572</v>
      </c>
      <c r="K35" s="13">
        <f t="shared" si="24"/>
        <v>105000</v>
      </c>
      <c r="L35" s="14">
        <f t="shared" si="25"/>
        <v>70</v>
      </c>
      <c r="M35" s="15">
        <f t="shared" si="26"/>
        <v>70</v>
      </c>
      <c r="N35" s="15">
        <f t="shared" si="27"/>
        <v>105000</v>
      </c>
      <c r="O35"/>
      <c r="P35" s="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</row>
    <row r="36" spans="1:256" ht="33" customHeight="1" x14ac:dyDescent="0.25">
      <c r="A36" s="52">
        <v>24</v>
      </c>
      <c r="B36" s="16" t="s">
        <v>54</v>
      </c>
      <c r="C36" s="9" t="s">
        <v>29</v>
      </c>
      <c r="D36" s="9">
        <v>150</v>
      </c>
      <c r="E36" s="17">
        <v>64</v>
      </c>
      <c r="F36" s="17">
        <v>69</v>
      </c>
      <c r="G36" s="17">
        <v>66</v>
      </c>
      <c r="H36" s="10">
        <f t="shared" si="21"/>
        <v>66.333333333333329</v>
      </c>
      <c r="I36" s="11">
        <f t="shared" si="22"/>
        <v>2.5166114784235831</v>
      </c>
      <c r="J36" s="12">
        <f t="shared" si="23"/>
        <v>3.7938866508898239</v>
      </c>
      <c r="K36" s="13">
        <f t="shared" si="24"/>
        <v>9950</v>
      </c>
      <c r="L36" s="14">
        <f t="shared" si="25"/>
        <v>66.333333333333329</v>
      </c>
      <c r="M36" s="15">
        <f t="shared" si="26"/>
        <v>66.33</v>
      </c>
      <c r="N36" s="15">
        <f t="shared" si="27"/>
        <v>9949.5</v>
      </c>
      <c r="O36"/>
      <c r="P36" s="5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</row>
    <row r="37" spans="1:256" ht="33" customHeight="1" x14ac:dyDescent="0.25">
      <c r="A37" s="52">
        <v>25</v>
      </c>
      <c r="B37" s="16" t="s">
        <v>55</v>
      </c>
      <c r="C37" s="9" t="s">
        <v>29</v>
      </c>
      <c r="D37" s="9">
        <v>750</v>
      </c>
      <c r="E37" s="17">
        <v>69</v>
      </c>
      <c r="F37" s="17">
        <v>73</v>
      </c>
      <c r="G37" s="17">
        <v>71</v>
      </c>
      <c r="H37" s="10">
        <f t="shared" si="21"/>
        <v>71</v>
      </c>
      <c r="I37" s="11">
        <f t="shared" si="22"/>
        <v>2</v>
      </c>
      <c r="J37" s="12">
        <f t="shared" si="23"/>
        <v>2.8169014084507045</v>
      </c>
      <c r="K37" s="13">
        <f t="shared" si="24"/>
        <v>53250</v>
      </c>
      <c r="L37" s="14">
        <f t="shared" si="25"/>
        <v>71</v>
      </c>
      <c r="M37" s="15">
        <f t="shared" si="26"/>
        <v>71</v>
      </c>
      <c r="N37" s="15">
        <f t="shared" si="27"/>
        <v>53250</v>
      </c>
      <c r="O37"/>
      <c r="P37" s="5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</row>
    <row r="38" spans="1:256" ht="33" customHeight="1" x14ac:dyDescent="0.25">
      <c r="A38" s="52">
        <v>26</v>
      </c>
      <c r="B38" s="16" t="s">
        <v>56</v>
      </c>
      <c r="C38" s="9" t="s">
        <v>29</v>
      </c>
      <c r="D38" s="9">
        <v>5</v>
      </c>
      <c r="E38" s="17">
        <v>350</v>
      </c>
      <c r="F38" s="17">
        <v>354</v>
      </c>
      <c r="G38" s="17">
        <v>352</v>
      </c>
      <c r="H38" s="10">
        <f t="shared" si="21"/>
        <v>352</v>
      </c>
      <c r="I38" s="11">
        <f t="shared" si="22"/>
        <v>2</v>
      </c>
      <c r="J38" s="12">
        <f t="shared" si="23"/>
        <v>0.56818181818181823</v>
      </c>
      <c r="K38" s="13">
        <f t="shared" si="24"/>
        <v>1760</v>
      </c>
      <c r="L38" s="14">
        <f t="shared" si="25"/>
        <v>352</v>
      </c>
      <c r="M38" s="15">
        <f t="shared" si="26"/>
        <v>352</v>
      </c>
      <c r="N38" s="15">
        <f t="shared" si="27"/>
        <v>1760</v>
      </c>
      <c r="O38"/>
      <c r="P38" s="5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</row>
    <row r="39" spans="1:256" ht="33" customHeight="1" x14ac:dyDescent="0.25">
      <c r="A39" s="52">
        <v>27</v>
      </c>
      <c r="B39" s="16" t="s">
        <v>57</v>
      </c>
      <c r="C39" s="9" t="s">
        <v>29</v>
      </c>
      <c r="D39" s="9">
        <v>90</v>
      </c>
      <c r="E39" s="17">
        <v>68</v>
      </c>
      <c r="F39" s="17">
        <v>72</v>
      </c>
      <c r="G39" s="17">
        <v>70</v>
      </c>
      <c r="H39" s="10">
        <f t="shared" si="21"/>
        <v>70</v>
      </c>
      <c r="I39" s="11">
        <f t="shared" si="22"/>
        <v>2</v>
      </c>
      <c r="J39" s="12">
        <f t="shared" si="23"/>
        <v>2.8571428571428572</v>
      </c>
      <c r="K39" s="13">
        <f t="shared" si="24"/>
        <v>6300</v>
      </c>
      <c r="L39" s="14">
        <f t="shared" si="25"/>
        <v>70</v>
      </c>
      <c r="M39" s="15">
        <f t="shared" si="26"/>
        <v>70</v>
      </c>
      <c r="N39" s="15">
        <f t="shared" si="27"/>
        <v>6300</v>
      </c>
      <c r="O39"/>
      <c r="P39" s="5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</row>
    <row r="40" spans="1:256" ht="33" customHeight="1" x14ac:dyDescent="0.25">
      <c r="A40" s="52">
        <v>28</v>
      </c>
      <c r="B40" s="16" t="s">
        <v>58</v>
      </c>
      <c r="C40" s="9" t="s">
        <v>29</v>
      </c>
      <c r="D40" s="9">
        <v>80</v>
      </c>
      <c r="E40" s="17">
        <v>58</v>
      </c>
      <c r="F40" s="17">
        <v>62</v>
      </c>
      <c r="G40" s="17">
        <v>60</v>
      </c>
      <c r="H40" s="10">
        <f t="shared" si="21"/>
        <v>60</v>
      </c>
      <c r="I40" s="11">
        <f t="shared" si="22"/>
        <v>2</v>
      </c>
      <c r="J40" s="12">
        <f t="shared" si="23"/>
        <v>3.3333333333333335</v>
      </c>
      <c r="K40" s="13">
        <f t="shared" si="24"/>
        <v>4800</v>
      </c>
      <c r="L40" s="14">
        <f t="shared" si="25"/>
        <v>60</v>
      </c>
      <c r="M40" s="15">
        <f t="shared" si="26"/>
        <v>60</v>
      </c>
      <c r="N40" s="15">
        <f t="shared" si="27"/>
        <v>4800</v>
      </c>
      <c r="O40"/>
      <c r="P40" s="5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</row>
    <row r="41" spans="1:256" ht="33" customHeight="1" x14ac:dyDescent="0.25">
      <c r="A41" s="52">
        <v>29</v>
      </c>
      <c r="B41" s="16" t="s">
        <v>59</v>
      </c>
      <c r="C41" s="9" t="s">
        <v>29</v>
      </c>
      <c r="D41" s="9">
        <v>600</v>
      </c>
      <c r="E41" s="17">
        <v>190</v>
      </c>
      <c r="F41" s="17">
        <v>195</v>
      </c>
      <c r="G41" s="17">
        <v>192.8</v>
      </c>
      <c r="H41" s="10">
        <f t="shared" si="21"/>
        <v>192.6</v>
      </c>
      <c r="I41" s="11">
        <f t="shared" si="22"/>
        <v>2.5059928172283339</v>
      </c>
      <c r="J41" s="12">
        <f t="shared" si="23"/>
        <v>1.3011385343864663</v>
      </c>
      <c r="K41" s="13">
        <f t="shared" si="24"/>
        <v>115560</v>
      </c>
      <c r="L41" s="14">
        <f t="shared" si="25"/>
        <v>192.6</v>
      </c>
      <c r="M41" s="15">
        <f t="shared" si="26"/>
        <v>192.6</v>
      </c>
      <c r="N41" s="15">
        <f t="shared" si="27"/>
        <v>115560</v>
      </c>
      <c r="O41"/>
      <c r="P41" s="5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</row>
    <row r="42" spans="1:256" ht="33" customHeight="1" x14ac:dyDescent="0.25">
      <c r="A42" s="52">
        <v>30</v>
      </c>
      <c r="B42" s="16" t="s">
        <v>60</v>
      </c>
      <c r="C42" s="9" t="s">
        <v>20</v>
      </c>
      <c r="D42" s="9">
        <v>280</v>
      </c>
      <c r="E42" s="17">
        <v>45</v>
      </c>
      <c r="F42" s="17">
        <v>49</v>
      </c>
      <c r="G42" s="17">
        <v>47.5</v>
      </c>
      <c r="H42" s="10">
        <f t="shared" si="21"/>
        <v>47.166666666666664</v>
      </c>
      <c r="I42" s="11">
        <f t="shared" si="22"/>
        <v>2.0207259421636903</v>
      </c>
      <c r="J42" s="12">
        <f t="shared" si="23"/>
        <v>4.2842246123611805</v>
      </c>
      <c r="K42" s="13">
        <f t="shared" si="24"/>
        <v>13206.666666666666</v>
      </c>
      <c r="L42" s="14">
        <f t="shared" si="25"/>
        <v>47.166666666666664</v>
      </c>
      <c r="M42" s="15">
        <f t="shared" si="26"/>
        <v>47.16</v>
      </c>
      <c r="N42" s="15">
        <f t="shared" si="27"/>
        <v>13204.8</v>
      </c>
      <c r="O42"/>
      <c r="P42" s="5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</row>
    <row r="43" spans="1:256" ht="33" customHeight="1" x14ac:dyDescent="0.25">
      <c r="A43" s="52">
        <v>31</v>
      </c>
      <c r="B43" s="16" t="s">
        <v>61</v>
      </c>
      <c r="C43" s="9" t="s">
        <v>20</v>
      </c>
      <c r="D43" s="9">
        <v>336</v>
      </c>
      <c r="E43" s="17">
        <v>70</v>
      </c>
      <c r="F43" s="17">
        <v>75</v>
      </c>
      <c r="G43" s="17">
        <v>72.599999999999994</v>
      </c>
      <c r="H43" s="10">
        <f t="shared" si="21"/>
        <v>72.533333333333331</v>
      </c>
      <c r="I43" s="11">
        <f t="shared" si="22"/>
        <v>2.5006665778014736</v>
      </c>
      <c r="J43" s="12">
        <f t="shared" si="23"/>
        <v>3.4476101716012968</v>
      </c>
      <c r="K43" s="13">
        <f t="shared" si="24"/>
        <v>24371.199999999997</v>
      </c>
      <c r="L43" s="14">
        <f t="shared" si="25"/>
        <v>72.533333333333331</v>
      </c>
      <c r="M43" s="15">
        <f t="shared" si="26"/>
        <v>72.53</v>
      </c>
      <c r="N43" s="15">
        <f t="shared" si="27"/>
        <v>24370.080000000002</v>
      </c>
      <c r="O43"/>
      <c r="P43" s="5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</row>
    <row r="44" spans="1:256" ht="33" customHeight="1" x14ac:dyDescent="0.25">
      <c r="A44" s="52">
        <v>32</v>
      </c>
      <c r="B44" s="16" t="s">
        <v>62</v>
      </c>
      <c r="C44" s="9" t="s">
        <v>29</v>
      </c>
      <c r="D44" s="9">
        <v>36</v>
      </c>
      <c r="E44" s="17">
        <v>560</v>
      </c>
      <c r="F44" s="17">
        <v>570</v>
      </c>
      <c r="G44" s="17">
        <v>564.5</v>
      </c>
      <c r="H44" s="10">
        <f t="shared" si="21"/>
        <v>564.83333333333337</v>
      </c>
      <c r="I44" s="11">
        <f t="shared" si="22"/>
        <v>5.0083264004389063</v>
      </c>
      <c r="J44" s="12">
        <f t="shared" si="23"/>
        <v>0.88669101217566937</v>
      </c>
      <c r="K44" s="13">
        <f t="shared" si="24"/>
        <v>20334</v>
      </c>
      <c r="L44" s="14">
        <f t="shared" si="25"/>
        <v>564.83333333333337</v>
      </c>
      <c r="M44" s="15">
        <f t="shared" si="26"/>
        <v>564.83000000000004</v>
      </c>
      <c r="N44" s="15">
        <f t="shared" si="27"/>
        <v>20333.88</v>
      </c>
      <c r="O44"/>
      <c r="P44" s="5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</row>
    <row r="45" spans="1:256" ht="33" customHeight="1" x14ac:dyDescent="0.25">
      <c r="A45" s="52">
        <v>33</v>
      </c>
      <c r="B45" s="16" t="s">
        <v>63</v>
      </c>
      <c r="C45" s="9" t="s">
        <v>20</v>
      </c>
      <c r="D45" s="9">
        <v>1674</v>
      </c>
      <c r="E45" s="17">
        <v>45</v>
      </c>
      <c r="F45" s="17">
        <v>50</v>
      </c>
      <c r="G45" s="17">
        <v>48.2</v>
      </c>
      <c r="H45" s="10">
        <f t="shared" si="21"/>
        <v>47.733333333333327</v>
      </c>
      <c r="I45" s="11">
        <f t="shared" si="22"/>
        <v>2.5324559884296773</v>
      </c>
      <c r="J45" s="12">
        <f t="shared" si="23"/>
        <v>5.3054245567660843</v>
      </c>
      <c r="K45" s="13">
        <f t="shared" si="24"/>
        <v>79905.599999999991</v>
      </c>
      <c r="L45" s="14">
        <f t="shared" si="25"/>
        <v>47.733333333333327</v>
      </c>
      <c r="M45" s="15">
        <f t="shared" si="26"/>
        <v>47.73</v>
      </c>
      <c r="N45" s="15">
        <f t="shared" si="27"/>
        <v>79900.01999999999</v>
      </c>
      <c r="O45"/>
      <c r="P45" s="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ht="33" customHeight="1" x14ac:dyDescent="0.25">
      <c r="A46" s="52">
        <v>34</v>
      </c>
      <c r="B46" s="16" t="s">
        <v>64</v>
      </c>
      <c r="C46" s="9" t="s">
        <v>29</v>
      </c>
      <c r="D46" s="9">
        <v>600</v>
      </c>
      <c r="E46" s="17">
        <v>250</v>
      </c>
      <c r="F46" s="17">
        <v>270</v>
      </c>
      <c r="G46" s="17">
        <v>265</v>
      </c>
      <c r="H46" s="10">
        <f t="shared" si="21"/>
        <v>261.66666666666669</v>
      </c>
      <c r="I46" s="11">
        <f t="shared" si="22"/>
        <v>10.408329997330663</v>
      </c>
      <c r="J46" s="12">
        <f t="shared" si="23"/>
        <v>3.977705731463947</v>
      </c>
      <c r="K46" s="13">
        <f t="shared" si="24"/>
        <v>157000</v>
      </c>
      <c r="L46" s="14">
        <f t="shared" si="25"/>
        <v>261.66666666666669</v>
      </c>
      <c r="M46" s="15">
        <f t="shared" si="26"/>
        <v>261.66000000000003</v>
      </c>
      <c r="N46" s="15">
        <f t="shared" si="27"/>
        <v>156996.00000000003</v>
      </c>
      <c r="O46"/>
      <c r="P46" s="5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</row>
    <row r="47" spans="1:256" ht="54.75" customHeight="1" x14ac:dyDescent="0.25">
      <c r="A47" s="48"/>
      <c r="B47" s="20" t="s">
        <v>13</v>
      </c>
      <c r="C47" s="9"/>
      <c r="D47" s="9"/>
      <c r="E47" s="21"/>
      <c r="F47" s="21"/>
      <c r="G47" s="21"/>
      <c r="H47" s="10"/>
      <c r="I47" s="11"/>
      <c r="J47" s="12"/>
      <c r="K47" s="22">
        <f>SUM(K9:K28)</f>
        <v>165855.00000000003</v>
      </c>
      <c r="L47" s="18"/>
      <c r="M47" s="19"/>
      <c r="N47" s="19">
        <f>N7+N8+N15+N16+N17+N18+N19+N20+N21+N22+N23+N24+N25+N26+N27+N28+N29+N30+N31+N32+N33+N34+N35+N36+N37+N38+N39+N40+N41+N42+N43+N44+N45+N46</f>
        <v>1077265.32</v>
      </c>
      <c r="O47"/>
      <c r="P47" s="5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</row>
    <row r="48" spans="1:256" ht="15" customHeight="1" x14ac:dyDescent="0.25">
      <c r="A48" s="37"/>
      <c r="B48" s="23" t="s">
        <v>15</v>
      </c>
      <c r="C48" s="25"/>
      <c r="D48" s="25"/>
      <c r="E48" s="25"/>
      <c r="F48" s="25"/>
      <c r="G48" s="25"/>
      <c r="H48" s="25"/>
      <c r="I48" s="25"/>
      <c r="J48" s="25"/>
      <c r="K48" s="25"/>
      <c r="L48" s="26"/>
      <c r="M48" s="27"/>
      <c r="N48" s="27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</row>
    <row r="49" spans="1:256" ht="15" customHeight="1" x14ac:dyDescent="0.25">
      <c r="A49" s="24"/>
      <c r="B49" s="23" t="s">
        <v>16</v>
      </c>
      <c r="C49" s="25"/>
      <c r="D49" s="25"/>
      <c r="E49" s="25"/>
      <c r="F49" s="25"/>
      <c r="G49" s="25"/>
      <c r="H49" s="25"/>
      <c r="I49" s="25"/>
      <c r="J49" s="25"/>
      <c r="K49" s="25"/>
      <c r="L49" s="26"/>
      <c r="M49" s="27"/>
      <c r="N49" s="27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</row>
    <row r="50" spans="1:256" s="4" customFormat="1" ht="18" customHeight="1" x14ac:dyDescent="0.25">
      <c r="A50" s="28"/>
      <c r="B50" s="49"/>
      <c r="C50" s="49"/>
      <c r="D50" s="49"/>
      <c r="E50" s="49"/>
      <c r="F50" s="49"/>
      <c r="G50" s="49"/>
      <c r="H50" s="61">
        <f>N47</f>
        <v>1077265.32</v>
      </c>
      <c r="I50" s="61"/>
      <c r="J50" s="29" t="s">
        <v>14</v>
      </c>
      <c r="K50" s="29"/>
      <c r="L50" s="30"/>
      <c r="M50" s="31"/>
      <c r="N50" s="32"/>
    </row>
    <row r="51" spans="1:256" x14ac:dyDescent="0.25">
      <c r="A51" s="41"/>
      <c r="B51" s="35" t="s">
        <v>22</v>
      </c>
      <c r="C51" s="35"/>
      <c r="D51" s="35"/>
      <c r="E51" s="35"/>
      <c r="F51" s="63" t="s">
        <v>23</v>
      </c>
      <c r="G51" s="63"/>
      <c r="H51" s="63"/>
      <c r="I51" s="63"/>
      <c r="J51" s="33"/>
      <c r="K51" s="33"/>
      <c r="L51" s="34"/>
      <c r="M51" s="33"/>
      <c r="N51" s="33"/>
    </row>
    <row r="52" spans="1:256" x14ac:dyDescent="0.25">
      <c r="A52" s="35"/>
      <c r="B52" s="33" t="s">
        <v>17</v>
      </c>
      <c r="C52" s="33"/>
      <c r="D52" s="33"/>
      <c r="E52" s="59" t="s">
        <v>18</v>
      </c>
      <c r="F52" s="59"/>
      <c r="G52" s="59"/>
      <c r="H52" s="33"/>
      <c r="I52" s="33"/>
      <c r="J52" s="33"/>
      <c r="K52" s="33"/>
      <c r="L52" s="34"/>
      <c r="M52" s="33"/>
      <c r="N52" s="33"/>
    </row>
    <row r="53" spans="1:256" ht="9" customHeight="1" x14ac:dyDescent="0.25">
      <c r="A53" s="33"/>
      <c r="B53" s="33"/>
      <c r="C53" s="33"/>
      <c r="D53" s="33"/>
      <c r="E53" s="36"/>
      <c r="F53" s="36"/>
      <c r="G53" s="36"/>
      <c r="H53" s="33"/>
      <c r="I53" s="33"/>
      <c r="J53" s="33"/>
      <c r="K53" s="33"/>
      <c r="L53" s="34"/>
      <c r="M53" s="33"/>
      <c r="N53" s="33"/>
    </row>
    <row r="54" spans="1:256" x14ac:dyDescent="0.25">
      <c r="A54" s="33"/>
      <c r="B54" s="33" t="s">
        <v>19</v>
      </c>
      <c r="C54" s="44" t="s">
        <v>65</v>
      </c>
      <c r="D54" s="33"/>
      <c r="E54" s="33"/>
      <c r="F54" s="33"/>
      <c r="G54" s="33"/>
      <c r="H54" s="33"/>
      <c r="I54" s="33"/>
      <c r="J54" s="33"/>
      <c r="K54" s="33"/>
      <c r="L54" s="34"/>
      <c r="M54" s="33"/>
      <c r="N54" s="33"/>
    </row>
    <row r="55" spans="1:256" x14ac:dyDescent="0.25">
      <c r="A55" s="33"/>
    </row>
  </sheetData>
  <mergeCells count="13">
    <mergeCell ref="L1:N1"/>
    <mergeCell ref="A3:N3"/>
    <mergeCell ref="K4:N4"/>
    <mergeCell ref="B2:N2"/>
    <mergeCell ref="E52:G52"/>
    <mergeCell ref="H4:J4"/>
    <mergeCell ref="H50:I50"/>
    <mergeCell ref="A4:A5"/>
    <mergeCell ref="B4:B5"/>
    <mergeCell ref="C4:C5"/>
    <mergeCell ref="D4:D5"/>
    <mergeCell ref="E4:G4"/>
    <mergeCell ref="F51:I51"/>
  </mergeCells>
  <phoneticPr fontId="0" type="noConversion"/>
  <conditionalFormatting sqref="J7:J47">
    <cfRule type="cellIs" dxfId="0" priority="4" operator="greaterThan">
      <formula>33</formula>
    </cfRule>
  </conditionalFormatting>
  <conditionalFormatting sqref="J7:J47">
    <cfRule type="cellIs" priority="6" operator="greaterThan">
      <formula>33</formula>
    </cfRule>
  </conditionalFormatting>
  <pageMargins left="3.937007874015748E-2" right="0" top="0.19685039370078741" bottom="0" header="0.51181102362204722" footer="0.51181102362204722"/>
  <pageSetup paperSize="9" firstPageNumber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19</vt:i4>
      </vt:variant>
    </vt:vector>
  </HeadingPairs>
  <TitlesOfParts>
    <vt:vector size="20" baseType="lpstr">
      <vt:lpstr>Лист2</vt:lpstr>
      <vt:lpstr>Лист2!Print_Area_0</vt:lpstr>
      <vt:lpstr>Лист2!Print_Area_0_0</vt:lpstr>
      <vt:lpstr>Лист2!Print_Area_0_0_0</vt:lpstr>
      <vt:lpstr>Лист2!Print_Area_0_0_0_0</vt:lpstr>
      <vt:lpstr>Лист2!Print_Area_0_0_0_0_0</vt:lpstr>
      <vt:lpstr>Лист2!Print_Area_0_0_0_0_0_0</vt:lpstr>
      <vt:lpstr>Лист2!Print_Area_0_0_0_0_0_0_0</vt:lpstr>
      <vt:lpstr>Лист2!Print_Area_0_0_0_0_0_0_0_0</vt:lpstr>
      <vt:lpstr>Лист2!Print_Area_0_0_0_0_0_0_0_0_0</vt:lpstr>
      <vt:lpstr>Лист2!Print_Area_0_0_0_0_0_0_0_0_0_0</vt:lpstr>
      <vt:lpstr>Лист2!Print_Area_0_0_0_0_0_0_0_0_0_0_0</vt:lpstr>
      <vt:lpstr>Лист2!Print_Area_0_0_0_0_0_0_0_0_0_0_0_0</vt:lpstr>
      <vt:lpstr>Лист2!Print_Area_0_0_0_0_0_0_0_0_0_0_0_0_0</vt:lpstr>
      <vt:lpstr>Лист2!Print_Area_0_0_0_0_0_0_0_0_0_0_0_0_0_0</vt:lpstr>
      <vt:lpstr>Лист2!Print_Area_0_0_0_0_0_0_0_0_0_0_0_0_0_0_0</vt:lpstr>
      <vt:lpstr>Лист2!Print_Area_0_0_0_0_0_0_0_0_0_0_0_0_0_0_0_0</vt:lpstr>
      <vt:lpstr>Лист2!Print_Area_0_0_0_0_0_0_0_0_0_0_0_0_0_0_0_0_0</vt:lpstr>
      <vt:lpstr>Лист2!Print_Area_0_0_0_0_0_0_0_0_0_0_0_0_0_0_0_0_0_0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Kab15_2</cp:lastModifiedBy>
  <cp:revision>25</cp:revision>
  <cp:lastPrinted>2026-05-04T11:56:31Z</cp:lastPrinted>
  <dcterms:created xsi:type="dcterms:W3CDTF">2006-09-16T00:00:00Z</dcterms:created>
  <dcterms:modified xsi:type="dcterms:W3CDTF">2026-06-24T06:14:52Z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