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A58B292C-B255-45AA-978B-C52978C829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Д" sheetId="1" r:id="rId1"/>
    <sheet name="ИПЦ" sheetId="2" r:id="rId2"/>
  </sheets>
  <definedNames>
    <definedName name="_xlnm.Print_Titles" localSheetId="0">НМЦД!$2:$4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K6" i="1" l="1"/>
  <c r="L6" i="1" s="1"/>
  <c r="K7" i="1"/>
  <c r="L7" i="1" s="1"/>
  <c r="K8" i="1"/>
  <c r="L8" i="1" s="1"/>
  <c r="I8" i="1" l="1"/>
  <c r="J8" i="1" s="1"/>
  <c r="I7" i="1"/>
  <c r="J7" i="1" s="1"/>
  <c r="I6" i="1"/>
  <c r="J6" i="1" s="1"/>
  <c r="K5" i="1"/>
  <c r="I5" i="1"/>
  <c r="J5" i="1" l="1"/>
  <c r="L5" i="1"/>
  <c r="C19" i="2" l="1"/>
  <c r="L9" i="1"/>
  <c r="D19" i="2"/>
</calcChain>
</file>

<file path=xl/sharedStrings.xml><?xml version="1.0" encoding="utf-8"?>
<sst xmlns="http://schemas.openxmlformats.org/spreadsheetml/2006/main" count="65" uniqueCount="61">
  <si>
    <t>Обоснование начальной (максимальной) цены договора</t>
  </si>
  <si>
    <t>Ед.изм.</t>
  </si>
  <si>
    <t>Кол-во</t>
  </si>
  <si>
    <t>Начальная (максимальная) цена Договора, рублей</t>
  </si>
  <si>
    <t>Ценовая информация в отношении товара/услуги/работы, цена за ед.изм. (в руб.)</t>
  </si>
  <si>
    <t>Наименование товара/услуги (работы)/(МНН)</t>
  </si>
  <si>
    <t>Приложение 4</t>
  </si>
  <si>
    <t>Сумма, руб.</t>
  </si>
  <si>
    <t>Расчет начальной (максимальной) цены по позиции производится по формуле:</t>
  </si>
  <si>
    <t>НМЦКi - начальная (максимальная) цена по позиции (рублей);</t>
  </si>
  <si>
    <t>Цi – наименьшая цена единицы товара, работы, услуги из представленных в источниках ценовой информации,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услуг;</t>
  </si>
  <si>
    <t>Vi - количество (объем) закупаемого товара, работы, услуги по позиции.</t>
  </si>
  <si>
    <t>Расчет начальной (максимальной) цены контракта произведен путем сложения начальных (максимальных) цен по позициям.</t>
  </si>
  <si>
    <t>Для определения начальной (максимальной) цены договора применён метод сопоставимых рыночных цен (анализа рынка) в соответствии с  Приложением № 2 к Типовому положению о закупках товаров, работ, услуг отдельными видами юридических лиц и распоряжением Правительства Свердловской области от 06.04.2015 № 344-РП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для обеспечения нужд Свердловской области».</t>
  </si>
  <si>
    <t>НМЦКi = Цi × Vi, где:</t>
  </si>
  <si>
    <t>Средняя арифметическая цена за единицу товара, руб.</t>
  </si>
  <si>
    <t>Среднее квадратичное отклонение, руб.</t>
  </si>
  <si>
    <t>Коэффициент вариации цен V (%)*</t>
  </si>
  <si>
    <t xml:space="preserve">Наименьшее ценовое предложение                (руб.)  </t>
  </si>
  <si>
    <t xml:space="preserve">Источник №1  </t>
  </si>
  <si>
    <t>Источник №2</t>
  </si>
  <si>
    <t>Источник №3</t>
  </si>
  <si>
    <t>Расчет коэффициента
для пересчета цен прошлых периодов к текущему уровню цен в соответствии с пунктом 3.18 Методических рекомендаций, утвержденных приказом Минэкономразвития России от 02.10.2013 №567</t>
  </si>
  <si>
    <t>Индексы потребительских цен на товары и услуги по России 
(в % к предыдущему месяцу),</t>
  </si>
  <si>
    <t>Период</t>
  </si>
  <si>
    <t>Индекс потребительских цен на месяц в процентах к предыдущему месяцу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</si>
  <si>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</si>
  <si>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</si>
  <si>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</si>
  <si>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</si>
  <si>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</si>
  <si>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</si>
  <si>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</si>
  <si>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</si>
  <si>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</si>
  <si>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</si>
  <si>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</si>
  <si>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</si>
  <si>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Реквизиты контракта, цены которого подлежат пересчету</t>
  </si>
  <si>
    <t>Цена контракта, руб.</t>
  </si>
  <si>
    <t>Справочно: расчет коэффициента производится по следующей формуле</t>
  </si>
  <si>
    <t>𝒌^пп  (𝟏𝟎𝟎+∑2_𝒕ф^𝒕▒〖〖(ИПЦ〗_𝒕−𝟏𝟎𝟎)〗)/𝟏𝟎𝟎</t>
  </si>
  <si>
    <t>𝑘^пп - коэффициент для пересчета цен прошлых периодов к текущему уровню цен;</t>
  </si>
  <si>
    <t>tф - срок формирования ценовой информации, используемой для расчета;</t>
  </si>
  <si>
    <t>t - месяц проведения расчетов НМЦК;</t>
  </si>
  <si>
    <t xml:space="preserve">〖ИПЦ〗_t-индекс потребительских цен на месяц в процентах к предыдущему месяцу, </t>
  </si>
  <si>
    <t xml:space="preserve">соответствующий месяцу в интервале от tф  до t включительно, установленный </t>
  </si>
  <si>
    <t>*Коэффициент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</t>
  </si>
  <si>
    <r>
      <t>К</t>
    </r>
    <r>
      <rPr>
        <b/>
        <vertAlign val="superscript"/>
        <sz val="11"/>
        <rFont val="Liberation Serif"/>
        <family val="1"/>
        <charset val="204"/>
      </rPr>
      <t xml:space="preserve">пп </t>
    </r>
    <r>
      <rPr>
        <b/>
        <sz val="11"/>
        <rFont val="Liberation Serif"/>
        <family val="1"/>
        <charset val="204"/>
      </rPr>
      <t>(%)</t>
    </r>
  </si>
  <si>
    <r>
      <t>Цена контракта с учетом К</t>
    </r>
    <r>
      <rPr>
        <b/>
        <vertAlign val="superscript"/>
        <sz val="11"/>
        <rFont val="Liberation Serif"/>
        <family val="1"/>
        <charset val="204"/>
      </rPr>
      <t xml:space="preserve">пп </t>
    </r>
  </si>
  <si>
    <t>№ п/п</t>
  </si>
  <si>
    <t>Федеральной службой государственной статистики (официальный сайт в сети "Интернет" www.gks.ru). https://www.fedstat.ru</t>
  </si>
  <si>
    <t>№№ 453-25 от 10.04.2025</t>
  </si>
  <si>
    <t>шт</t>
  </si>
  <si>
    <t>исх. 2791
от 26.05.2026
вх. 1410
от 26.05.2026</t>
  </si>
  <si>
    <t>исх. 2726
от 22.05.2026
вх. 1409
от 26.05.2026</t>
  </si>
  <si>
    <t>исх. 2706
от 21.05.2026
вх. 1408
от 26.05.2026</t>
  </si>
  <si>
    <t>Сплит-система</t>
  </si>
  <si>
    <t>Расходные материалы для монтажа сплит-системы</t>
  </si>
  <si>
    <t>Расходные материалы для монтажа сплит-систем</t>
  </si>
  <si>
    <t xml:space="preserve">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1) направлены запросы ценовой информации поставщикам;  2) размещен запрос о предоставлении ценовой информации в Региональной информационной системе ЗКП-2026-006512 от 26.05.2026.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</si>
</sst>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\ _₽_-;\-* #,##0\ _₽_-;_-* &quot;-&quot;\ _₽_-;_-@_-"/>
    <numFmt numFmtId="168" formatCode="#,##0.00_ ;\-#,##0.00\ "/>
    <numFmt numFmtId="169" formatCode="#,##0.####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Liberation Serif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Times New Roman"/>
      <family val="2"/>
      <charset val="204"/>
    </font>
    <font>
      <u/>
      <sz val="10"/>
      <color theme="1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0"/>
      <color theme="1"/>
      <name val="Arial"/>
      <family val="2"/>
    </font>
    <font>
      <u/>
      <sz val="12"/>
      <color theme="10"/>
      <name val="Times New Roman"/>
      <family val="1"/>
      <charset val="204"/>
    </font>
    <font>
      <sz val="8"/>
      <name val="Calibri"/>
      <family val="2"/>
      <scheme val="minor"/>
    </font>
    <font>
      <b/>
      <sz val="9"/>
      <name val="Times New Roman"/>
      <family val="1"/>
      <charset val="204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1"/>
      <name val="Liberation Serif"/>
      <family val="1"/>
      <charset val="204"/>
    </font>
    <font>
      <sz val="11"/>
      <name val="Liberation Serif"/>
      <family val="1"/>
      <charset val="204"/>
    </font>
    <font>
      <b/>
      <vertAlign val="superscript"/>
      <sz val="1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4059"/>
      <name val="Roboto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2">
    <xf numFmtId="0" fontId="0" fillId="0" borderId="0"/>
    <xf numFmtId="0" fontId="6" fillId="0" borderId="0"/>
    <xf numFmtId="165" fontId="10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166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4" borderId="0" applyFill="0">
      <alignment horizontal="center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19" fillId="0" borderId="0" applyFont="0" applyFill="0" applyBorder="0" applyAlignment="0" applyProtection="0"/>
    <xf numFmtId="0" fontId="19" fillId="0" borderId="0"/>
    <xf numFmtId="0" fontId="18" fillId="0" borderId="0"/>
    <xf numFmtId="0" fontId="14" fillId="0" borderId="0"/>
    <xf numFmtId="4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42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166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44" fontId="19" fillId="0" borderId="0" applyFont="0" applyFill="0" applyBorder="0" applyAlignment="0" applyProtection="0"/>
    <xf numFmtId="0" fontId="2" fillId="0" borderId="0"/>
    <xf numFmtId="42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42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/>
  </cellStyleXfs>
  <cellXfs count="58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22" fillId="0" borderId="0" xfId="31" applyFont="1" applyAlignment="1">
      <alignment vertical="center" wrapText="1"/>
    </xf>
    <xf numFmtId="0" fontId="23" fillId="0" borderId="1" xfId="0" applyFont="1" applyBorder="1"/>
    <xf numFmtId="0" fontId="23" fillId="0" borderId="0" xfId="0" applyFont="1" applyAlignment="1">
      <alignment wrapText="1"/>
    </xf>
    <xf numFmtId="0" fontId="23" fillId="0" borderId="2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2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0" xfId="0" applyFont="1"/>
    <xf numFmtId="2" fontId="26" fillId="3" borderId="1" xfId="51" applyNumberFormat="1" applyFont="1" applyFill="1" applyBorder="1" applyAlignment="1">
      <alignment horizontal="center" vertical="center"/>
    </xf>
    <xf numFmtId="0" fontId="25" fillId="0" borderId="1" xfId="31" applyFont="1" applyBorder="1" applyAlignment="1">
      <alignment vertical="center" wrapText="1"/>
    </xf>
    <xf numFmtId="4" fontId="23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168" fontId="28" fillId="2" borderId="1" xfId="0" applyNumberFormat="1" applyFont="1" applyFill="1" applyBorder="1" applyAlignment="1">
      <alignment horizontal="center"/>
    </xf>
    <xf numFmtId="0" fontId="0" fillId="0" borderId="0" xfId="0"/>
    <xf numFmtId="1" fontId="25" fillId="3" borderId="3" xfId="31" applyNumberFormat="1" applyFont="1" applyFill="1" applyBorder="1" applyAlignment="1">
      <alignment horizontal="center" vertical="center"/>
    </xf>
    <xf numFmtId="1" fontId="25" fillId="3" borderId="4" xfId="31" applyNumberFormat="1" applyFont="1" applyFill="1" applyBorder="1" applyAlignment="1">
      <alignment horizontal="center" vertical="center"/>
    </xf>
    <xf numFmtId="0" fontId="0" fillId="0" borderId="0" xfId="0" applyFont="1"/>
    <xf numFmtId="4" fontId="30" fillId="3" borderId="1" xfId="0" applyNumberFormat="1" applyFont="1" applyFill="1" applyBorder="1" applyAlignment="1">
      <alignment horizontal="center" vertical="center" wrapText="1"/>
    </xf>
    <xf numFmtId="1" fontId="29" fillId="3" borderId="1" xfId="0" applyNumberFormat="1" applyFont="1" applyFill="1" applyBorder="1" applyAlignment="1">
      <alignment horizontal="center" vertical="center"/>
    </xf>
    <xf numFmtId="4" fontId="31" fillId="3" borderId="1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23" fillId="0" borderId="1" xfId="0" applyFont="1" applyBorder="1" applyAlignment="1">
      <alignment horizontal="center" vertical="center" wrapText="1"/>
    </xf>
    <xf numFmtId="169" fontId="0" fillId="0" borderId="0" xfId="0" applyNumberFormat="1" applyAlignment="1">
      <alignment horizontal="right" vertical="top"/>
    </xf>
    <xf numFmtId="0" fontId="2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8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0" fillId="0" borderId="0" xfId="0" applyBorder="1" applyAlignment="1"/>
    <xf numFmtId="0" fontId="23" fillId="0" borderId="8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24" fillId="0" borderId="1" xfId="0" applyFont="1" applyBorder="1" applyAlignment="1">
      <alignment horizontal="center" vertical="top"/>
    </xf>
    <xf numFmtId="0" fontId="23" fillId="0" borderId="0" xfId="0" applyFont="1" applyAlignment="1">
      <alignment horizontal="center"/>
    </xf>
  </cellXfs>
  <cellStyles count="122">
    <cellStyle name="Comma" xfId="40" xr:uid="{5DA7273D-31F1-4600-9727-5E2FB50CEE5F}"/>
    <cellStyle name="Comma [0]" xfId="34" xr:uid="{624C7E29-F6E0-48AD-8F36-4EB42849BCB0}"/>
    <cellStyle name="Currency" xfId="38" xr:uid="{6513AFC6-F383-42D3-91FC-932B73367AFE}"/>
    <cellStyle name="Currency [0]" xfId="43" xr:uid="{89C3CB1C-49EC-438C-AD80-E46A982D85EF}"/>
    <cellStyle name="Currency [0] 2" xfId="81" xr:uid="{E66C6234-8F00-464D-BCEB-D8A5F1CD29DF}"/>
    <cellStyle name="Currency [0] 3" xfId="115" xr:uid="{3792623D-7455-49CB-A001-CE6367C9D882}"/>
    <cellStyle name="Currency 2" xfId="79" xr:uid="{C326C0AB-A28D-4623-83C0-2E415FC731BB}"/>
    <cellStyle name="Currency 3" xfId="87" xr:uid="{915EDC01-AC6D-487D-9BEB-144240317B51}"/>
    <cellStyle name="Currency 4" xfId="113" xr:uid="{AEAE0874-9D17-41DE-BDAB-C5782DC12DB2}"/>
    <cellStyle name="Currency 5" xfId="121" xr:uid="{72037F3E-017E-4A21-B5E6-2B5D12C431EC}"/>
    <cellStyle name="Normal" xfId="35" xr:uid="{11AE67FE-02DE-451C-A92A-73AF27D3D9A3}"/>
    <cellStyle name="Percent" xfId="45" xr:uid="{198057D4-36DC-4587-88FA-FB7D2AC01FBF}"/>
    <cellStyle name="Гиперссылка 2" xfId="7" xr:uid="{F6B972B5-6465-4947-8529-36160B5470AD}"/>
    <cellStyle name="Гиперссылка 3" xfId="41" xr:uid="{C7FBF811-DEF0-4121-BD12-091C5B49DDB0}"/>
    <cellStyle name="Денежный 2" xfId="2" xr:uid="{00000000-0005-0000-0000-000000000000}"/>
    <cellStyle name="Обычный" xfId="0" builtinId="0"/>
    <cellStyle name="Обычный 10" xfId="37" xr:uid="{2D327098-1CB2-43E6-9A9C-127CEA39AD9E}"/>
    <cellStyle name="Обычный 10 2" xfId="78" xr:uid="{396830EE-5BA5-4132-B4AE-34B7D432CC91}"/>
    <cellStyle name="Обычный 2" xfId="1" xr:uid="{00000000-0005-0000-0000-000002000000}"/>
    <cellStyle name="Обычный 2 2" xfId="5" xr:uid="{8F8053BC-27F5-4FCF-A3AB-14C8B6C63B2B}"/>
    <cellStyle name="Обычный 2 2 2" xfId="33" xr:uid="{E1BFFE6D-C9B7-40D4-BDE3-FBC4A0A0A121}"/>
    <cellStyle name="Обычный 2 2 2 2" xfId="77" xr:uid="{25CBF194-B4C0-4810-A437-40C4FE48599D}"/>
    <cellStyle name="Обычный 2 2 2 3" xfId="112" xr:uid="{BCDAEA3E-FD42-48B5-A9F5-2452493A2F5B}"/>
    <cellStyle name="Обычный 2 2 3" xfId="32" xr:uid="{A45BE1F6-F050-4127-8506-7EC5F69FFD16}"/>
    <cellStyle name="Обычный 2 2 3 2" xfId="76" xr:uid="{4B629B23-6E45-4FE5-8D15-AAD83FECE1E2}"/>
    <cellStyle name="Обычный 2 2 3 3" xfId="111" xr:uid="{4D5013E0-5EEA-4DE2-BFC9-3EAC74FBE3BF}"/>
    <cellStyle name="Обычный 2 3" xfId="42" xr:uid="{E5F2F267-BF67-4D07-90E4-42B1C29CAC2F}"/>
    <cellStyle name="Обычный 2 3 2" xfId="80" xr:uid="{6C4696AC-B730-420D-B99E-D709EE194B22}"/>
    <cellStyle name="Обычный 2 3 3" xfId="114" xr:uid="{7551C1DC-3A47-47C1-A962-83C7277651F1}"/>
    <cellStyle name="Обычный 2 4" xfId="39" xr:uid="{DCDFA925-ECC6-497E-A159-3C3F6B10579F}"/>
    <cellStyle name="Обычный 2 5" xfId="50" xr:uid="{966F451F-3C5A-4C37-A9DA-FC5252A5CAA1}"/>
    <cellStyle name="Обычный 2 5 2" xfId="85" xr:uid="{EE3795AF-4629-4969-91BE-76E87FA7EC35}"/>
    <cellStyle name="Обычный 2 5 3" xfId="119" xr:uid="{16046912-062B-46F7-B113-AD9355BE6209}"/>
    <cellStyle name="Обычный 2 6" xfId="52" xr:uid="{55486D0D-E951-4196-B510-D1735BC61EA5}"/>
    <cellStyle name="Обычный 2 7" xfId="88" xr:uid="{DFA3D5BC-6C30-4354-88EF-5CE505E4BF28}"/>
    <cellStyle name="Обычный 3" xfId="3" xr:uid="{00000000-0005-0000-0000-000003000000}"/>
    <cellStyle name="Обычный 3 2" xfId="11" xr:uid="{4BCA446C-3804-4811-81AF-6511C87116A1}"/>
    <cellStyle name="Обычный 3 2 2" xfId="23" xr:uid="{51CE14D8-D508-4EC3-925F-9E0013BBBA7C}"/>
    <cellStyle name="Обычный 3 2 2 2" xfId="67" xr:uid="{BB20A1A4-D59C-49D9-8A9C-C2EA2B2D620B}"/>
    <cellStyle name="Обычный 3 2 2 3" xfId="102" xr:uid="{90426FE7-9783-4816-996B-EC1E3781EFA7}"/>
    <cellStyle name="Обычный 3 2 3" xfId="56" xr:uid="{FE6761FC-82CD-4694-AB38-E3270D136C32}"/>
    <cellStyle name="Обычный 3 2 4" xfId="91" xr:uid="{58430DA2-90A6-4696-BA7B-C184E052AB17}"/>
    <cellStyle name="Обычный 3 3" xfId="10" xr:uid="{0A85319A-31BF-4CE5-8CB4-65AECBAF52DC}"/>
    <cellStyle name="Обычный 3 3 2" xfId="46" xr:uid="{B729AB4F-F804-49FF-9FE4-77C471D2D6A8}"/>
    <cellStyle name="Обычный 3 3 2 2" xfId="82" xr:uid="{B9074735-2822-4706-823E-54CD60120063}"/>
    <cellStyle name="Обычный 3 3 2 3" xfId="116" xr:uid="{5E2D6A67-850C-4E36-B1D2-894B298B5C41}"/>
    <cellStyle name="Обычный 3 3 3" xfId="55" xr:uid="{693E69FB-2528-4C60-BC8D-9822C922CD9A}"/>
    <cellStyle name="Обычный 3 3 4" xfId="90" xr:uid="{54843B06-D309-4D8E-9F15-F20CB0C3A969}"/>
    <cellStyle name="Обычный 3 4" xfId="22" xr:uid="{5D5FEA87-1736-4760-9729-802186B9B7DF}"/>
    <cellStyle name="Обычный 3 4 2" xfId="66" xr:uid="{41CDE5DA-DA46-4B8B-8790-5C24793D43C1}"/>
    <cellStyle name="Обычный 3 4 3" xfId="101" xr:uid="{66C1EBC3-989F-4C22-912E-FFF8CDA705C0}"/>
    <cellStyle name="Обычный 4" xfId="8" xr:uid="{5DA3E691-FE91-4339-AA94-036D0EA50782}"/>
    <cellStyle name="Обычный 4 2" xfId="44" xr:uid="{2B2024C6-2D0E-4D61-A156-D054119D1D2A}"/>
    <cellStyle name="Обычный 5" xfId="9" xr:uid="{FE8E8D3A-A8A2-405B-BB7F-CC221A099985}"/>
    <cellStyle name="Обычный 5 2" xfId="13" xr:uid="{2005EC16-083E-49AD-936D-87077B79E0DB}"/>
    <cellStyle name="Обычный 5 2 2" xfId="14" xr:uid="{F77053A4-5F21-4E64-9BFD-00C3EA85CA39}"/>
    <cellStyle name="Обычный 5 2 2 2" xfId="26" xr:uid="{ED74B448-A52D-4309-9D2B-A2A41A38620F}"/>
    <cellStyle name="Обычный 5 2 2 2 2" xfId="70" xr:uid="{BB8958D2-C86B-4B00-AD2C-EA5BF59D8A72}"/>
    <cellStyle name="Обычный 5 2 2 2 3" xfId="105" xr:uid="{AAFBB52C-AF5C-4419-B8EA-67CCDAE526C8}"/>
    <cellStyle name="Обычный 5 2 2 3" xfId="59" xr:uid="{1F75FA42-88DF-4F90-A0FE-D04113FEEC3A}"/>
    <cellStyle name="Обычный 5 2 2 4" xfId="94" xr:uid="{CCD140C7-277F-445B-957D-5990ADE06F08}"/>
    <cellStyle name="Обычный 5 2 3" xfId="15" xr:uid="{6B3A4E96-A852-4F79-A7A2-FAE0F038A4DF}"/>
    <cellStyle name="Обычный 5 2 3 2" xfId="17" xr:uid="{46154BFF-C0FF-43EF-959F-24EDD45D6993}"/>
    <cellStyle name="Обычный 5 2 3 2 2" xfId="18" xr:uid="{4A2AADC0-34E8-4206-9509-CD1B6E5851E9}"/>
    <cellStyle name="Обычный 5 2 3 2 2 2" xfId="31" xr:uid="{F3754E0A-6DF5-4BC3-925F-29686B8B48E3}"/>
    <cellStyle name="Обычный 5 2 3 2 2 2 2" xfId="51" xr:uid="{2A619BB5-0B0C-4B59-9CE2-A752F4E95B7C}"/>
    <cellStyle name="Обычный 5 2 3 2 2 2 2 2" xfId="86" xr:uid="{071F06EE-588D-4196-954E-0736E7447D4D}"/>
    <cellStyle name="Обычный 5 2 3 2 2 2 2 3" xfId="120" xr:uid="{EBED30A7-9462-4E54-A7FA-0F50B0402FB0}"/>
    <cellStyle name="Обычный 5 2 3 2 2 2 3" xfId="75" xr:uid="{49A511D0-DF4B-4B55-96FE-5AED5382371B}"/>
    <cellStyle name="Обычный 5 2 3 2 2 2 4" xfId="110" xr:uid="{8DBC3D14-DF1A-43F6-8800-72526F8B28E8}"/>
    <cellStyle name="Обычный 5 2 3 2 2 3" xfId="21" xr:uid="{55CD3501-9866-42C5-9242-954C54AD32BF}"/>
    <cellStyle name="Обычный 5 2 3 2 2 3 2" xfId="65" xr:uid="{1EB3F022-AADF-4D5C-9F6C-008A76D5E821}"/>
    <cellStyle name="Обычный 5 2 3 2 2 3 3" xfId="100" xr:uid="{76C0478C-29FF-4125-8C3B-CB3B9B66DE76}"/>
    <cellStyle name="Обычный 5 2 3 2 2 4" xfId="63" xr:uid="{C5AB4FFB-F1E9-4E28-B517-42CC538CC91E}"/>
    <cellStyle name="Обычный 5 2 3 2 2 5" xfId="98" xr:uid="{D2E58193-ABA3-441B-8219-3D04C1833187}"/>
    <cellStyle name="Обычный 5 2 3 2 3" xfId="28" xr:uid="{9A16602D-48BF-49BB-8494-BDEA0AD94CA2}"/>
    <cellStyle name="Обычный 5 2 3 2 3 2" xfId="72" xr:uid="{E916CC47-91CD-4AE1-83ED-67D6C2FBEBA5}"/>
    <cellStyle name="Обычный 5 2 3 2 3 3" xfId="107" xr:uid="{C3A85A2D-8E43-43D0-ACF2-A321958A9EB5}"/>
    <cellStyle name="Обычный 5 2 3 2 4" xfId="62" xr:uid="{69B13DDD-AB98-4BEA-AD6F-171F76782BF0}"/>
    <cellStyle name="Обычный 5 2 3 2 5" xfId="97" xr:uid="{B6314E99-C139-498F-A3D5-AEC5E08ABF0F}"/>
    <cellStyle name="Обычный 5 2 3 3" xfId="27" xr:uid="{8549065D-49A7-46C0-A5AF-8C68375B2F42}"/>
    <cellStyle name="Обычный 5 2 3 3 2" xfId="71" xr:uid="{A2AAC2C1-6516-4476-9E57-4ACACB7FDEBB}"/>
    <cellStyle name="Обычный 5 2 3 3 3" xfId="106" xr:uid="{19B3EBF0-18E0-4583-9E20-A414DB88BB12}"/>
    <cellStyle name="Обычный 5 2 3 4" xfId="60" xr:uid="{F5AFC61E-6182-45E0-A655-8B2C7244AF0A}"/>
    <cellStyle name="Обычный 5 2 3 5" xfId="95" xr:uid="{C4EBD31B-534D-4DA6-A3D4-188748B26209}"/>
    <cellStyle name="Обычный 5 2 4" xfId="16" xr:uid="{42EB4BD7-B338-4593-9FFC-3B540272DDDA}"/>
    <cellStyle name="Обычный 5 2 4 2" xfId="29" xr:uid="{E3D1EC2A-5270-4CFB-8315-A6C92CD3E0CF}"/>
    <cellStyle name="Обычный 5 2 4 2 2" xfId="73" xr:uid="{DA7F08ED-930F-4AE7-913C-2DE3A624BF49}"/>
    <cellStyle name="Обычный 5 2 4 2 3" xfId="108" xr:uid="{699B6263-8B48-46F2-8A76-B2443FA7FECF}"/>
    <cellStyle name="Обычный 5 2 4 3" xfId="61" xr:uid="{F760AFF7-9511-40BC-AE8B-53364B60F121}"/>
    <cellStyle name="Обычный 5 2 4 4" xfId="96" xr:uid="{684183AA-680E-4A76-8B2B-4B2A8487150C}"/>
    <cellStyle name="Обычный 5 2 5" xfId="25" xr:uid="{6BE5AD57-E638-4FD6-AD2D-D2C47CD88F07}"/>
    <cellStyle name="Обычный 5 2 5 2" xfId="19" xr:uid="{D9170A99-6233-4DB0-8F4D-56283C3C5AEE}"/>
    <cellStyle name="Обычный 5 2 5 2 2" xfId="64" xr:uid="{FF7C1BFF-EF96-4ED6-B533-8216D49FD87B}"/>
    <cellStyle name="Обычный 5 2 5 2 3" xfId="99" xr:uid="{FB18B426-B274-4F77-A2B8-067D309D6950}"/>
    <cellStyle name="Обычный 5 2 5 3" xfId="69" xr:uid="{0743060F-79D9-4CB1-B13F-C70385AA1328}"/>
    <cellStyle name="Обычный 5 2 5 4" xfId="104" xr:uid="{0A69C154-4628-4F51-AE10-3FDD46BA0F0D}"/>
    <cellStyle name="Обычный 5 2 6" xfId="58" xr:uid="{1F3D575B-12E7-4783-8D19-983AD0E80635}"/>
    <cellStyle name="Обычный 5 2 7" xfId="93" xr:uid="{62E8A763-B6C2-4524-8474-EF1EF7C7CA15}"/>
    <cellStyle name="Обычный 5 3" xfId="24" xr:uid="{3236BFB2-760A-4974-9FEB-10A3A4BDFB8F}"/>
    <cellStyle name="Обычный 5 3 2" xfId="68" xr:uid="{8BA51D1A-BA95-44FE-B7B8-5055F87921BD}"/>
    <cellStyle name="Обычный 5 3 3" xfId="103" xr:uid="{327AC5F6-D42B-49F4-A4C8-DEA5058FEDD8}"/>
    <cellStyle name="Обычный 5 4" xfId="54" xr:uid="{897CDCB3-64CF-4889-A162-51226183596F}"/>
    <cellStyle name="Обычный 5 5" xfId="89" xr:uid="{6E25A6A0-9E72-4E6A-B27D-DD6942D94496}"/>
    <cellStyle name="Обычный 6" xfId="12" xr:uid="{89560A18-EC2E-40F9-9846-36C835CAC764}"/>
    <cellStyle name="Обычный 6 2" xfId="30" xr:uid="{F09ACF26-9053-4BE6-B749-B44D7F1C53D5}"/>
    <cellStyle name="Обычный 6 2 2" xfId="74" xr:uid="{6F83221A-13FC-4208-856A-B845A6EE8367}"/>
    <cellStyle name="Обычный 6 2 3" xfId="109" xr:uid="{DFB9439C-F5A4-4EDF-9367-20E361445FDC}"/>
    <cellStyle name="Обычный 6 3" xfId="47" xr:uid="{FAF27C5B-E2C3-45F7-AF92-9668F3511BC9}"/>
    <cellStyle name="Обычный 6 4" xfId="57" xr:uid="{CFB12EF8-C3AF-4923-8923-E6921566A68F}"/>
    <cellStyle name="Обычный 6 5" xfId="92" xr:uid="{DC8D3617-EF85-4A7B-9C10-132C500E987B}"/>
    <cellStyle name="Обычный 7" xfId="4" xr:uid="{F8C989AE-7FD8-4703-B3E3-E1CF8DFDF7C2}"/>
    <cellStyle name="Обычный 7 2" xfId="48" xr:uid="{5EF084AF-2E38-421B-B877-52D584E068B1}"/>
    <cellStyle name="Обычный 7 2 2" xfId="83" xr:uid="{A2BAA31E-C3A1-4B73-85B3-15D728999F54}"/>
    <cellStyle name="Обычный 7 2 3" xfId="117" xr:uid="{0E5A6FD3-8F60-4E1A-AD1C-50FAFD10041F}"/>
    <cellStyle name="Обычный 8" xfId="49" xr:uid="{CAB49CB1-33B3-4219-B4E9-33D135E76A46}"/>
    <cellStyle name="Обычный 8 2" xfId="84" xr:uid="{D9711215-91F7-4B29-B76A-A6050CAD15B4}"/>
    <cellStyle name="Обычный 8 3" xfId="118" xr:uid="{C6444C03-C5B8-48F4-A9FE-174499E1652F}"/>
    <cellStyle name="Обычный 9" xfId="36" xr:uid="{6B37A8DA-41D6-459F-A2FA-BBC88A768483}"/>
    <cellStyle name="Стиль 1" xfId="20" xr:uid="{E7F79909-14D7-4984-B928-DFA1A80AD7F5}"/>
    <cellStyle name="Финансовый 2" xfId="6" xr:uid="{E3546A59-A49D-45CF-A527-A0D555FF88F7}"/>
    <cellStyle name="Финансовый 2 2" xfId="53" xr:uid="{6C1E38F5-4378-4297-A580-09FA24B2FECB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84666</xdr:colOff>
      <xdr:row>3</xdr:row>
      <xdr:rowOff>412752</xdr:rowOff>
    </xdr:from>
    <xdr:to>
      <xdr:col>8</xdr:col>
      <xdr:colOff>834539</xdr:colOff>
      <xdr:row>3</xdr:row>
      <xdr:rowOff>645585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CC383E5-7E00-488B-9502-85FF2C7B1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5083" y="1566335"/>
          <a:ext cx="749873" cy="232833"/>
        </a:xfrm>
        <a:prstGeom prst="rect">
          <a:avLst/>
        </a:prstGeom>
      </xdr:spPr>
    </xdr:pic>
    <xdr:clientData/>
  </xdr:twoCellAnchor>
  <xdr:twoCellAnchor editAs="oneCell">
    <xdr:from>
      <xdr:col>9</xdr:col>
      <xdr:colOff>232834</xdr:colOff>
      <xdr:row>3</xdr:row>
      <xdr:rowOff>306918</xdr:rowOff>
    </xdr:from>
    <xdr:to>
      <xdr:col>9</xdr:col>
      <xdr:colOff>854680</xdr:colOff>
      <xdr:row>3</xdr:row>
      <xdr:rowOff>648324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0FFDE62-7378-4C63-8014-EF03E561F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1" y="1460501"/>
          <a:ext cx="621846" cy="341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zoomScale="90" zoomScaleNormal="90" workbookViewId="0">
      <selection activeCell="B12" sqref="B12:L12"/>
    </sheetView>
  </sheetViews>
  <sheetFormatPr defaultRowHeight="12.75"/>
  <cols>
    <col min="1" max="1" width="5.5703125" style="1" customWidth="1"/>
    <col min="2" max="2" width="39" style="1" customWidth="1"/>
    <col min="3" max="3" width="9.5703125" style="1" customWidth="1"/>
    <col min="4" max="4" width="9.7109375" style="1" customWidth="1"/>
    <col min="5" max="8" width="14.140625" style="2" customWidth="1"/>
    <col min="9" max="11" width="14.7109375" style="1" customWidth="1"/>
    <col min="12" max="12" width="14.85546875" style="1" customWidth="1"/>
    <col min="13" max="13" width="9.140625" style="1"/>
    <col min="14" max="14" width="14" style="1" customWidth="1"/>
    <col min="15" max="15" width="15.42578125" style="1" customWidth="1"/>
    <col min="16" max="16384" width="9.140625" style="1"/>
  </cols>
  <sheetData>
    <row r="1" spans="1:12" ht="29.25" customHeigh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3" t="s">
        <v>6</v>
      </c>
      <c r="K1" s="43"/>
      <c r="L1" s="44"/>
    </row>
    <row r="2" spans="1:12" s="23" customFormat="1" ht="31.5" customHeight="1">
      <c r="A2" s="38" t="s">
        <v>50</v>
      </c>
      <c r="B2" s="38" t="s">
        <v>5</v>
      </c>
      <c r="C2" s="38" t="s">
        <v>1</v>
      </c>
      <c r="D2" s="38" t="s">
        <v>2</v>
      </c>
      <c r="E2" s="46" t="s">
        <v>4</v>
      </c>
      <c r="F2" s="46"/>
      <c r="G2" s="46"/>
      <c r="H2" s="38" t="s">
        <v>15</v>
      </c>
      <c r="I2" s="38" t="s">
        <v>16</v>
      </c>
      <c r="J2" s="38" t="s">
        <v>17</v>
      </c>
      <c r="K2" s="38" t="s">
        <v>18</v>
      </c>
      <c r="L2" s="38" t="s">
        <v>7</v>
      </c>
    </row>
    <row r="3" spans="1:12" s="23" customFormat="1" ht="15">
      <c r="A3" s="39"/>
      <c r="B3" s="39"/>
      <c r="C3" s="39"/>
      <c r="D3" s="39"/>
      <c r="E3" s="12" t="s">
        <v>19</v>
      </c>
      <c r="F3" s="12" t="s">
        <v>20</v>
      </c>
      <c r="G3" s="28" t="s">
        <v>21</v>
      </c>
      <c r="H3" s="39"/>
      <c r="I3" s="39"/>
      <c r="J3" s="39"/>
      <c r="K3" s="39"/>
      <c r="L3" s="39"/>
    </row>
    <row r="4" spans="1:12" s="23" customFormat="1" ht="60" customHeight="1">
      <c r="A4" s="40"/>
      <c r="B4" s="40"/>
      <c r="C4" s="40"/>
      <c r="D4" s="40"/>
      <c r="E4" s="31" t="s">
        <v>54</v>
      </c>
      <c r="F4" s="31" t="s">
        <v>55</v>
      </c>
      <c r="G4" s="31" t="s">
        <v>56</v>
      </c>
      <c r="H4" s="40"/>
      <c r="I4" s="40"/>
      <c r="J4" s="40"/>
      <c r="K4" s="40"/>
      <c r="L4" s="40"/>
    </row>
    <row r="5" spans="1:12" s="23" customFormat="1" ht="24.75" customHeight="1">
      <c r="A5" s="30">
        <v>1</v>
      </c>
      <c r="B5" s="30" t="s">
        <v>57</v>
      </c>
      <c r="C5" s="30" t="s">
        <v>53</v>
      </c>
      <c r="D5" s="33">
        <v>1</v>
      </c>
      <c r="E5" s="34">
        <v>93800</v>
      </c>
      <c r="F5" s="34">
        <v>90000</v>
      </c>
      <c r="G5" s="34">
        <v>100000</v>
      </c>
      <c r="H5" s="24">
        <f t="shared" ref="H5:H8" si="0">ROUND((AVERAGE(E5:G5)),2)</f>
        <v>94600</v>
      </c>
      <c r="I5" s="17">
        <f>SQRT(((SUM((POWER(F5-H5,2)),(POWER(E5-H5,2)),(POWER(G5-H5,2)))/(COLUMNS(E5:G5)-1))))</f>
        <v>5047.7717856495847</v>
      </c>
      <c r="J5" s="25">
        <f>I5/H5*100</f>
        <v>5.3359109784879326</v>
      </c>
      <c r="K5" s="26">
        <f t="shared" ref="K5:K8" si="1">ROUND((MIN(E5:G5)),2)</f>
        <v>90000</v>
      </c>
      <c r="L5" s="17">
        <f t="shared" ref="L5:L8" si="2">ROUND((K5*D5),2)</f>
        <v>90000</v>
      </c>
    </row>
    <row r="6" spans="1:12" s="23" customFormat="1" ht="24.75" customHeight="1">
      <c r="A6" s="32">
        <v>2</v>
      </c>
      <c r="B6" s="35" t="s">
        <v>57</v>
      </c>
      <c r="C6" s="32" t="s">
        <v>53</v>
      </c>
      <c r="D6" s="33">
        <v>4</v>
      </c>
      <c r="E6" s="34">
        <v>65000</v>
      </c>
      <c r="F6" s="34">
        <v>60000</v>
      </c>
      <c r="G6" s="34">
        <v>70000</v>
      </c>
      <c r="H6" s="24">
        <f t="shared" si="0"/>
        <v>65000</v>
      </c>
      <c r="I6" s="17">
        <f t="shared" ref="I6:I8" si="3">SQRT(((SUM((POWER(F6-H6,2)),(POWER(E6-H6,2)),(POWER(G6-H6,2)))/(COLUMNS(E6:G6)-1))))</f>
        <v>5000</v>
      </c>
      <c r="J6" s="25">
        <f t="shared" ref="J6:J8" si="4">I6/H6*100</f>
        <v>7.6923076923076925</v>
      </c>
      <c r="K6" s="26">
        <f t="shared" si="1"/>
        <v>60000</v>
      </c>
      <c r="L6" s="17">
        <f t="shared" si="2"/>
        <v>240000</v>
      </c>
    </row>
    <row r="7" spans="1:12" s="23" customFormat="1" ht="24.75" customHeight="1">
      <c r="A7" s="32">
        <v>3</v>
      </c>
      <c r="B7" s="32" t="s">
        <v>58</v>
      </c>
      <c r="C7" s="32" t="s">
        <v>53</v>
      </c>
      <c r="D7" s="33">
        <v>1</v>
      </c>
      <c r="E7" s="34">
        <v>40000</v>
      </c>
      <c r="F7" s="34">
        <v>25000</v>
      </c>
      <c r="G7" s="34">
        <v>30000</v>
      </c>
      <c r="H7" s="24">
        <f t="shared" si="0"/>
        <v>31666.67</v>
      </c>
      <c r="I7" s="17">
        <f t="shared" si="3"/>
        <v>7637.626158260824</v>
      </c>
      <c r="J7" s="25">
        <f t="shared" si="4"/>
        <v>24.118816908316614</v>
      </c>
      <c r="K7" s="26">
        <f t="shared" si="1"/>
        <v>25000</v>
      </c>
      <c r="L7" s="17">
        <f t="shared" si="2"/>
        <v>25000</v>
      </c>
    </row>
    <row r="8" spans="1:12" s="23" customFormat="1" ht="24.75" customHeight="1">
      <c r="A8" s="32">
        <v>4</v>
      </c>
      <c r="B8" s="32" t="s">
        <v>59</v>
      </c>
      <c r="C8" s="32" t="s">
        <v>53</v>
      </c>
      <c r="D8" s="33">
        <v>1</v>
      </c>
      <c r="E8" s="34">
        <v>55000</v>
      </c>
      <c r="F8" s="34">
        <v>40000</v>
      </c>
      <c r="G8" s="34">
        <v>45000</v>
      </c>
      <c r="H8" s="24">
        <f t="shared" si="0"/>
        <v>46666.67</v>
      </c>
      <c r="I8" s="17">
        <f t="shared" si="3"/>
        <v>7637.626158260824</v>
      </c>
      <c r="J8" s="25">
        <f t="shared" si="4"/>
        <v>16.366340598677436</v>
      </c>
      <c r="K8" s="26">
        <f t="shared" si="1"/>
        <v>40000</v>
      </c>
      <c r="L8" s="17">
        <f t="shared" si="2"/>
        <v>40000</v>
      </c>
    </row>
    <row r="9" spans="1:12" ht="15.75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45"/>
      <c r="K9" s="18"/>
      <c r="L9" s="19">
        <f>SUM(L5:L8)</f>
        <v>395000</v>
      </c>
    </row>
    <row r="10" spans="1:12" ht="20.25" customHeight="1">
      <c r="A10" s="3"/>
      <c r="B10" s="47" t="s">
        <v>47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29.25" customHeight="1">
      <c r="A11" s="3"/>
      <c r="B11" s="37" t="s">
        <v>60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ht="36.75" customHeight="1">
      <c r="B12" s="36" t="s">
        <v>13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ht="18" customHeight="1">
      <c r="B13" s="1" t="s">
        <v>8</v>
      </c>
    </row>
    <row r="14" spans="1:12">
      <c r="B14" s="1" t="s">
        <v>14</v>
      </c>
    </row>
    <row r="15" spans="1:12">
      <c r="B15" s="1" t="s">
        <v>9</v>
      </c>
    </row>
    <row r="16" spans="1:12" ht="39.75" customHeight="1">
      <c r="B16" s="36" t="s">
        <v>10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2:2">
      <c r="B17" s="1" t="s">
        <v>11</v>
      </c>
    </row>
    <row r="18" spans="2:2">
      <c r="B18" s="1" t="s">
        <v>12</v>
      </c>
    </row>
  </sheetData>
  <mergeCells count="17">
    <mergeCell ref="A1:I1"/>
    <mergeCell ref="J1:L1"/>
    <mergeCell ref="A9:J9"/>
    <mergeCell ref="E2:G2"/>
    <mergeCell ref="B10:L10"/>
    <mergeCell ref="A2:A4"/>
    <mergeCell ref="L2:L4"/>
    <mergeCell ref="K2:K4"/>
    <mergeCell ref="J2:J4"/>
    <mergeCell ref="I2:I4"/>
    <mergeCell ref="H2:H4"/>
    <mergeCell ref="B12:L12"/>
    <mergeCell ref="B16:L16"/>
    <mergeCell ref="B11:L11"/>
    <mergeCell ref="D2:D4"/>
    <mergeCell ref="C2:C4"/>
    <mergeCell ref="B2:B4"/>
  </mergeCells>
  <phoneticPr fontId="21" type="noConversion"/>
  <conditionalFormatting sqref="J5:J8">
    <cfRule type="cellIs" dxfId="0" priority="2" stopIfTrue="1" operator="greaterThan">
      <formula>33</formula>
    </cfRule>
  </conditionalFormatting>
  <pageMargins left="0.31496062992125984" right="0.31496062992125984" top="0.55118110236220474" bottom="0.15748031496062992" header="0.31496062992125984" footer="0.31496062992125984"/>
  <pageSetup paperSize="9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85B9-D5A9-4AD0-8566-D52EFC344726}">
  <dimension ref="A1:G33"/>
  <sheetViews>
    <sheetView workbookViewId="0">
      <selection activeCell="D19" sqref="D19"/>
    </sheetView>
  </sheetViews>
  <sheetFormatPr defaultRowHeight="15"/>
  <cols>
    <col min="1" max="1" width="26" customWidth="1"/>
    <col min="2" max="2" width="17" customWidth="1"/>
    <col min="3" max="3" width="20.28515625" customWidth="1"/>
    <col min="4" max="4" width="17.28515625" customWidth="1"/>
    <col min="5" max="5" width="15" customWidth="1"/>
    <col min="6" max="6" width="16.7109375" customWidth="1"/>
  </cols>
  <sheetData>
    <row r="1" spans="1:7" ht="15" customHeight="1">
      <c r="A1" s="49" t="s">
        <v>22</v>
      </c>
      <c r="B1" s="50"/>
      <c r="C1" s="50"/>
      <c r="D1" s="50"/>
      <c r="E1" s="50"/>
    </row>
    <row r="2" spans="1:7" ht="15" customHeight="1">
      <c r="A2" s="49" t="s">
        <v>23</v>
      </c>
      <c r="B2" s="50"/>
      <c r="C2" s="50"/>
      <c r="D2" s="50"/>
      <c r="E2" s="50"/>
    </row>
    <row r="3" spans="1:7" ht="15" customHeight="1">
      <c r="A3" s="56" t="s">
        <v>24</v>
      </c>
      <c r="B3" s="51" t="s">
        <v>25</v>
      </c>
      <c r="C3" s="52"/>
      <c r="D3" s="52"/>
      <c r="E3" s="53"/>
      <c r="F3" s="20"/>
    </row>
    <row r="4" spans="1:7">
      <c r="A4" s="56"/>
      <c r="B4" s="22">
        <v>2023</v>
      </c>
      <c r="C4" s="22">
        <v>2024</v>
      </c>
      <c r="D4" s="22">
        <v>2025</v>
      </c>
      <c r="E4" s="21">
        <v>2026</v>
      </c>
      <c r="G4" s="29"/>
    </row>
    <row r="5" spans="1:7">
      <c r="A5" s="5" t="s">
        <v>26</v>
      </c>
      <c r="B5" s="15">
        <v>100.78</v>
      </c>
      <c r="C5" s="15">
        <v>100.89</v>
      </c>
      <c r="D5" s="15">
        <v>100.91</v>
      </c>
      <c r="E5" s="15"/>
      <c r="G5" s="29"/>
    </row>
    <row r="6" spans="1:7">
      <c r="A6" s="5" t="s">
        <v>27</v>
      </c>
      <c r="B6" s="15">
        <v>100.37</v>
      </c>
      <c r="C6" s="15">
        <v>100.53</v>
      </c>
      <c r="D6" s="15">
        <v>100.81</v>
      </c>
      <c r="E6" s="15"/>
      <c r="G6" s="29"/>
    </row>
    <row r="7" spans="1:7">
      <c r="A7" s="5" t="s">
        <v>28</v>
      </c>
      <c r="B7" s="15">
        <v>100.14</v>
      </c>
      <c r="C7" s="15">
        <v>100.22</v>
      </c>
      <c r="D7" s="15">
        <v>100.51</v>
      </c>
      <c r="E7" s="15"/>
      <c r="G7" s="29"/>
    </row>
    <row r="8" spans="1:7">
      <c r="A8" s="5" t="s">
        <v>29</v>
      </c>
      <c r="B8" s="15">
        <v>100.22</v>
      </c>
      <c r="C8" s="15">
        <v>100.45</v>
      </c>
      <c r="D8" s="15">
        <v>100.35</v>
      </c>
      <c r="E8" s="15"/>
      <c r="G8" s="29"/>
    </row>
    <row r="9" spans="1:7">
      <c r="A9" s="5" t="s">
        <v>30</v>
      </c>
      <c r="B9" s="15">
        <v>100</v>
      </c>
      <c r="C9" s="15">
        <v>100.44</v>
      </c>
      <c r="D9" s="15">
        <v>100.08</v>
      </c>
      <c r="E9" s="15"/>
      <c r="G9" s="29"/>
    </row>
    <row r="10" spans="1:7">
      <c r="A10" s="5" t="s">
        <v>31</v>
      </c>
      <c r="B10" s="15">
        <v>100.2</v>
      </c>
      <c r="C10" s="15">
        <v>100.47</v>
      </c>
      <c r="D10" s="15">
        <v>100.05</v>
      </c>
      <c r="E10" s="15"/>
      <c r="G10" s="29"/>
    </row>
    <row r="11" spans="1:7">
      <c r="A11" s="5" t="s">
        <v>32</v>
      </c>
      <c r="B11" s="15">
        <v>100.69</v>
      </c>
      <c r="C11" s="15">
        <v>100.46</v>
      </c>
      <c r="D11" s="15">
        <v>99.73</v>
      </c>
      <c r="E11" s="15"/>
      <c r="G11" s="29"/>
    </row>
    <row r="12" spans="1:7">
      <c r="A12" s="5" t="s">
        <v>33</v>
      </c>
      <c r="B12" s="15">
        <v>100.52</v>
      </c>
      <c r="C12" s="15">
        <v>100.27</v>
      </c>
      <c r="D12" s="15">
        <v>99.69</v>
      </c>
      <c r="E12" s="15"/>
      <c r="G12" s="29"/>
    </row>
    <row r="13" spans="1:7">
      <c r="A13" s="5" t="s">
        <v>34</v>
      </c>
      <c r="B13" s="15">
        <v>100.97</v>
      </c>
      <c r="C13" s="15">
        <v>100.47</v>
      </c>
      <c r="D13" s="15">
        <v>100.29</v>
      </c>
      <c r="E13" s="15"/>
      <c r="G13" s="29"/>
    </row>
    <row r="14" spans="1:7">
      <c r="A14" s="5" t="s">
        <v>35</v>
      </c>
      <c r="B14" s="15">
        <v>100.96</v>
      </c>
      <c r="C14" s="15">
        <v>100.97</v>
      </c>
      <c r="D14" s="15">
        <v>100.88</v>
      </c>
      <c r="E14" s="15"/>
      <c r="G14" s="29"/>
    </row>
    <row r="15" spans="1:7">
      <c r="A15" s="5" t="s">
        <v>36</v>
      </c>
      <c r="B15" s="15">
        <v>101.06</v>
      </c>
      <c r="C15" s="15">
        <v>101.48</v>
      </c>
      <c r="D15" s="15">
        <v>100.45</v>
      </c>
      <c r="E15" s="15"/>
      <c r="G15" s="29"/>
    </row>
    <row r="16" spans="1:7">
      <c r="A16" s="5" t="s">
        <v>37</v>
      </c>
      <c r="B16" s="15">
        <v>100.98</v>
      </c>
      <c r="C16" s="15">
        <v>101.77</v>
      </c>
      <c r="D16" s="15">
        <v>100.39</v>
      </c>
      <c r="E16" s="15"/>
    </row>
    <row r="17" spans="1:6">
      <c r="A17" s="6"/>
      <c r="B17" s="6"/>
      <c r="C17" s="6"/>
      <c r="D17" s="6"/>
    </row>
    <row r="18" spans="1:6" ht="41.25" customHeight="1">
      <c r="A18" s="16" t="s">
        <v>38</v>
      </c>
      <c r="B18" s="16" t="s">
        <v>39</v>
      </c>
      <c r="C18" s="16" t="s">
        <v>48</v>
      </c>
      <c r="D18" s="16" t="s">
        <v>49</v>
      </c>
      <c r="F18" s="4"/>
    </row>
    <row r="19" spans="1:6" ht="32.25" customHeight="1">
      <c r="A19" s="27" t="s">
        <v>52</v>
      </c>
      <c r="B19" s="17">
        <v>49.56</v>
      </c>
      <c r="C19" s="7">
        <f>(100+(D9-100)+(D14-100)+(D16-100)+(D12-100)+(D13-100)+(D15-100)+(D11-100)+(D10-100))/100</f>
        <v>1.0156000000000001</v>
      </c>
      <c r="D19" s="8">
        <f>B19*C19</f>
        <v>50.333136000000003</v>
      </c>
    </row>
    <row r="20" spans="1:6">
      <c r="A20" s="9"/>
      <c r="B20" s="17"/>
      <c r="C20" s="10"/>
      <c r="D20" s="11"/>
    </row>
    <row r="21" spans="1:6">
      <c r="A21" s="9"/>
      <c r="B21" s="17"/>
      <c r="C21" s="10"/>
      <c r="D21" s="11"/>
    </row>
    <row r="22" spans="1:6">
      <c r="A22" s="9"/>
      <c r="B22" s="17"/>
      <c r="C22" s="10"/>
      <c r="D22" s="11"/>
    </row>
    <row r="23" spans="1:6">
      <c r="A23" s="12"/>
      <c r="B23" s="17"/>
      <c r="C23" s="13"/>
      <c r="D23" s="11"/>
    </row>
    <row r="24" spans="1:6">
      <c r="A24" s="14"/>
      <c r="B24" s="14"/>
      <c r="C24" s="14"/>
      <c r="D24" s="14"/>
    </row>
    <row r="25" spans="1:6">
      <c r="A25" s="57" t="s">
        <v>40</v>
      </c>
      <c r="B25" s="57"/>
      <c r="C25" s="57"/>
      <c r="D25" s="57"/>
    </row>
    <row r="26" spans="1:6">
      <c r="A26" s="14"/>
      <c r="B26" s="14"/>
      <c r="C26" s="14"/>
      <c r="D26" s="14"/>
    </row>
    <row r="27" spans="1:6">
      <c r="A27" s="14" t="s">
        <v>41</v>
      </c>
      <c r="B27" s="14"/>
      <c r="C27" s="14"/>
      <c r="D27" s="14"/>
    </row>
    <row r="28" spans="1:6">
      <c r="A28" s="14" t="s">
        <v>42</v>
      </c>
      <c r="B28" s="14"/>
      <c r="C28" s="14"/>
      <c r="D28" s="14"/>
    </row>
    <row r="29" spans="1:6">
      <c r="A29" s="14" t="s">
        <v>43</v>
      </c>
      <c r="B29" s="14"/>
      <c r="C29" s="14"/>
      <c r="D29" s="14"/>
    </row>
    <row r="30" spans="1:6">
      <c r="A30" s="14" t="s">
        <v>44</v>
      </c>
      <c r="B30" s="14"/>
      <c r="C30" s="14"/>
      <c r="D30" s="14"/>
    </row>
    <row r="31" spans="1:6">
      <c r="A31" s="55" t="s">
        <v>45</v>
      </c>
      <c r="B31" s="55"/>
      <c r="C31" s="55"/>
      <c r="D31" s="55"/>
    </row>
    <row r="32" spans="1:6">
      <c r="A32" s="54" t="s">
        <v>46</v>
      </c>
      <c r="B32" s="54"/>
      <c r="C32" s="54"/>
      <c r="D32" s="54"/>
    </row>
    <row r="33" spans="1:4" ht="32.25" customHeight="1">
      <c r="A33" s="55" t="s">
        <v>51</v>
      </c>
      <c r="B33" s="55"/>
      <c r="C33" s="55"/>
      <c r="D33" s="55"/>
    </row>
  </sheetData>
  <mergeCells count="8">
    <mergeCell ref="A1:E1"/>
    <mergeCell ref="A2:E2"/>
    <mergeCell ref="B3:E3"/>
    <mergeCell ref="A32:D32"/>
    <mergeCell ref="A33:D33"/>
    <mergeCell ref="A3:A4"/>
    <mergeCell ref="A25:D25"/>
    <mergeCell ref="A31:D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НМЦД</vt:lpstr>
      <vt:lpstr>ИПЦ</vt:lpstr>
      <vt:lpstr>НМЦД!Заголовки_для_печати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2026-06-22T06:15:20Z</dcterms:modified>
</cp:coreProperties>
</file>