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исконсульт\Desktop\рабочая папка\ТОРГИ\аукцион\15. аппараты\"/>
    </mc:Choice>
  </mc:AlternateContent>
  <bookViews>
    <workbookView xWindow="0" yWindow="30" windowWidth="22980" windowHeight="9555"/>
  </bookViews>
  <sheets>
    <sheet name="Лист1" sheetId="1" r:id="rId1"/>
  </sheets>
  <definedNames>
    <definedName name="_xlnm.Print_Area" localSheetId="0">Лист1!$A$1:$N$13</definedName>
  </definedNames>
  <calcPr calcId="162913" refMode="R1C1"/>
</workbook>
</file>

<file path=xl/calcChain.xml><?xml version="1.0" encoding="utf-8"?>
<calcChain xmlns="http://schemas.openxmlformats.org/spreadsheetml/2006/main">
  <c r="L9" i="1" l="1"/>
  <c r="M9" i="1" s="1"/>
  <c r="N9" i="1" s="1"/>
  <c r="J10" i="1"/>
  <c r="K10" i="1" s="1"/>
  <c r="L10" i="1"/>
  <c r="M10" i="1"/>
  <c r="N10" i="1"/>
  <c r="J9" i="1" l="1"/>
  <c r="K9" i="1" s="1"/>
  <c r="L8" i="1"/>
  <c r="J8" i="1" l="1"/>
  <c r="K8" i="1" s="1"/>
  <c r="M8" i="1"/>
  <c r="N8" i="1" s="1"/>
  <c r="N11" i="1" s="1"/>
</calcChain>
</file>

<file path=xl/sharedStrings.xml><?xml version="1.0" encoding="utf-8"?>
<sst xmlns="http://schemas.openxmlformats.org/spreadsheetml/2006/main" count="34" uniqueCount="31">
  <si>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</si>
  <si>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</si>
  <si>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</si>
  <si>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</si>
  <si>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Единица измерения</t>
  </si>
  <si>
    <t>Кол-во</t>
  </si>
  <si>
    <t>Среднеквадр. отклонение</t>
  </si>
  <si>
    <t>Коэффициент вариации (%)</t>
  </si>
  <si>
    <t>Средняя цена (руб.)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</si>
  <si>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
Расчет выполнен в соответствии с Методическими рекомендациями, утвержденными приказом МЭР РФ от 02.10.2013 №567</t>
  </si>
  <si>
    <t>НМЦД (руб)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</si>
  <si>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</si>
  <si>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Цена за единицу (руб.)</t>
  </si>
  <si>
    <t xml:space="preserve">Поставляемый товар должен соответствовать в части требований к безопасности всем нормам и правилам, применяемым к данному виду товара. Весь товар новый, не эксплуатировался, в том числе не восстанавливались, не заменялись составные части, не восстанавливались потребительские свойства. 
</t>
  </si>
  <si>
    <t>ОКПД2</t>
  </si>
  <si>
    <t>Средняя цена за единицу изм. с округлением (вниз) до сотых долей после запятой (руб.)</t>
  </si>
  <si>
    <t xml:space="preserve">ИТОГО НМЦД составила*: </t>
  </si>
  <si>
    <t>* Цена включает в себя стоимость товара, стоимость тары и упаковки, транспортные расходы, расходы на погрузку – разгрузку, налоги и сборы, расходы на страхование, уплату таможенных пошлин и другие обязательные платежи, взимаемые с Поставщика в связи с исполнением им обязательств по договору.</t>
  </si>
  <si>
    <t>V. Обоснование начальной (максимальной) цены договора</t>
  </si>
  <si>
    <t>Источник 1</t>
  </si>
  <si>
    <t>Источник 2</t>
  </si>
  <si>
    <t>Источник 3</t>
  </si>
  <si>
    <t>баллон металлокомпозитный с вентилем</t>
  </si>
  <si>
    <t>маска панорамная для дыхательного аппарата</t>
  </si>
  <si>
    <t>32.99.11.130</t>
  </si>
  <si>
    <t>компл</t>
  </si>
  <si>
    <t>25.29.12.110</t>
  </si>
  <si>
    <t>шт</t>
  </si>
  <si>
    <t>32.99.11.160</t>
  </si>
  <si>
    <t>поставка средств индивидуальлной защиты органов дыхания для пожарного</t>
  </si>
  <si>
    <t>аппарат дыхательный в двухбаллонном исполнении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</si>
</sst>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Alignment="0"/>
    <xf numFmtId="0" fontId="1" fillId="0" borderId="0" applyAlignment="0"/>
  </cellStyleXfs>
  <cellXfs count="52">
    <xf numFmtId="0" fontId="0" fillId="0" borderId="5" xfId="0" applyBorder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5" xfId="0" applyFont="1" applyBorder="1"/>
    <xf numFmtId="49" fontId="2" fillId="0" borderId="4" xfId="0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2" fontId="2" fillId="0" borderId="4" xfId="0" applyNumberFormat="1" applyFont="1" applyBorder="1" applyAlignment="1">
      <alignment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3" fillId="0" borderId="9" xfId="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4</xdr:row>
      <xdr:rowOff>274320</xdr:rowOff>
    </xdr:from>
    <xdr:to>
      <xdr:col>1</xdr:col>
      <xdr:colOff>708660</xdr:colOff>
      <xdr:row>4</xdr:row>
      <xdr:rowOff>762000</xdr:rowOff>
    </xdr:to>
    <xdr:pic>
      <xdr:nvPicPr>
        <xdr:cNvPr id="2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6</xdr:row>
      <xdr:rowOff>99060</xdr:rowOff>
    </xdr:from>
    <xdr:to>
      <xdr:col>13</xdr:col>
      <xdr:colOff>1424940</xdr:colOff>
      <xdr:row>6</xdr:row>
      <xdr:rowOff>594360</xdr:rowOff>
    </xdr:to>
    <xdr:pic>
      <xdr:nvPicPr>
        <xdr:cNvPr id="3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175260</xdr:colOff>
      <xdr:row>6</xdr:row>
      <xdr:rowOff>205740</xdr:rowOff>
    </xdr:from>
    <xdr:to>
      <xdr:col>10</xdr:col>
      <xdr:colOff>929640</xdr:colOff>
      <xdr:row>6</xdr:row>
      <xdr:rowOff>601980</xdr:rowOff>
    </xdr:to>
    <xdr:pic>
      <xdr:nvPicPr>
        <xdr:cNvPr id="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6</xdr:row>
      <xdr:rowOff>182880</xdr:rowOff>
    </xdr:from>
    <xdr:to>
      <xdr:col>9</xdr:col>
      <xdr:colOff>1021080</xdr:colOff>
      <xdr:row>6</xdr:row>
      <xdr:rowOff>632460</xdr:rowOff>
    </xdr:to>
    <xdr:pic>
      <xdr:nvPicPr>
        <xdr:cNvPr id="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"/>
  <sheetViews>
    <sheetView tabSelected="1" view="pageBreakPreview" zoomScale="90" zoomScaleSheetLayoutView="90" workbookViewId="0">
      <selection activeCell="I10" sqref="I10"/>
    </sheetView>
  </sheetViews>
  <sheetFormatPr defaultColWidth="9.140625" defaultRowHeight="15" x14ac:dyDescent="0.25"/>
  <cols>
    <col min="1" max="1" width="7.85546875" style="1" customWidth="1"/>
    <col min="2" max="2" width="22.28515625" style="1" customWidth="1"/>
    <col min="3" max="4" width="22.5703125" style="1" customWidth="1"/>
    <col min="5" max="5" width="15.140625" style="1" customWidth="1"/>
    <col min="6" max="6" width="9.28515625" style="1" customWidth="1"/>
    <col min="7" max="7" width="17.42578125" style="1" customWidth="1"/>
    <col min="8" max="9" width="17.42578125" style="2" customWidth="1"/>
    <col min="10" max="10" width="18.28515625" style="3" customWidth="1"/>
    <col min="11" max="11" width="15.28515625" style="3" customWidth="1"/>
    <col min="12" max="13" width="11.28515625" style="2" customWidth="1"/>
    <col min="14" max="15" width="26.42578125" style="2" customWidth="1"/>
    <col min="16" max="16" width="18.42578125" style="1" customWidth="1"/>
    <col min="17" max="256" width="9.140625" style="1"/>
    <col min="257" max="16384" width="9.140625" style="5"/>
  </cols>
  <sheetData>
    <row r="1" spans="1:256" ht="25.5" customHeight="1" x14ac:dyDescent="0.25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30" customHeight="1" x14ac:dyDescent="0.25">
      <c r="A2" s="42" t="s">
        <v>0</v>
      </c>
      <c r="B2" s="43"/>
      <c r="C2" s="44" t="s">
        <v>13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3.5" customHeight="1" x14ac:dyDescent="0.25">
      <c r="A3" s="45" t="s">
        <v>1</v>
      </c>
      <c r="B3" s="45"/>
      <c r="C3" s="44" t="s">
        <v>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ht="20.25" customHeight="1" x14ac:dyDescent="0.25">
      <c r="A4" s="38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  <c r="O4" s="1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24.5" customHeight="1" x14ac:dyDescent="0.25">
      <c r="A5" s="46" t="s">
        <v>11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1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66.75" customHeight="1" x14ac:dyDescent="0.25">
      <c r="A6" s="45" t="s">
        <v>2</v>
      </c>
      <c r="B6" s="45" t="s">
        <v>3</v>
      </c>
      <c r="C6" s="45"/>
      <c r="D6" s="50" t="s">
        <v>14</v>
      </c>
      <c r="E6" s="45" t="s">
        <v>4</v>
      </c>
      <c r="F6" s="47" t="s">
        <v>5</v>
      </c>
      <c r="G6" s="13" t="s">
        <v>19</v>
      </c>
      <c r="H6" s="13" t="s">
        <v>20</v>
      </c>
      <c r="I6" s="13" t="s">
        <v>21</v>
      </c>
      <c r="J6" s="6" t="s">
        <v>6</v>
      </c>
      <c r="K6" s="6" t="s">
        <v>7</v>
      </c>
      <c r="L6" s="48" t="s">
        <v>8</v>
      </c>
      <c r="M6" s="48" t="s">
        <v>15</v>
      </c>
      <c r="N6" s="4" t="s">
        <v>10</v>
      </c>
      <c r="O6" s="1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69" customHeight="1" x14ac:dyDescent="0.25">
      <c r="A7" s="45"/>
      <c r="B7" s="45"/>
      <c r="C7" s="45"/>
      <c r="D7" s="51"/>
      <c r="E7" s="45"/>
      <c r="F7" s="47"/>
      <c r="G7" s="7" t="s">
        <v>12</v>
      </c>
      <c r="H7" s="7" t="s">
        <v>12</v>
      </c>
      <c r="I7" s="7" t="s">
        <v>12</v>
      </c>
      <c r="J7" s="6"/>
      <c r="K7" s="6"/>
      <c r="L7" s="49"/>
      <c r="M7" s="49"/>
      <c r="N7" s="4"/>
      <c r="O7" s="1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30.75" customHeight="1" x14ac:dyDescent="0.25">
      <c r="A8" s="22">
        <v>1</v>
      </c>
      <c r="B8" s="26" t="s">
        <v>30</v>
      </c>
      <c r="C8" s="27"/>
      <c r="D8" s="18" t="s">
        <v>24</v>
      </c>
      <c r="E8" s="17" t="s">
        <v>25</v>
      </c>
      <c r="F8" s="19">
        <v>17</v>
      </c>
      <c r="G8" s="20">
        <v>310000</v>
      </c>
      <c r="H8" s="20">
        <v>285000</v>
      </c>
      <c r="I8" s="20">
        <v>300000</v>
      </c>
      <c r="J8" s="4">
        <f>SQRT(((SUM((POWER(G8-L8,2)),(POWER(H8-L8,2)),(POWER(I8-L8,2)))/(COLUMNS(G8:I8)-1))))</f>
        <v>12583.057392117917</v>
      </c>
      <c r="K8" s="13">
        <f>J8/L8*100</f>
        <v>4.2177846007099165</v>
      </c>
      <c r="L8" s="14">
        <f>(G8+H8+I8)/3</f>
        <v>298333.33333333331</v>
      </c>
      <c r="M8" s="14">
        <f>ROUNDDOWN(L8,2)</f>
        <v>298333.33</v>
      </c>
      <c r="N8" s="14">
        <f>M8*F8</f>
        <v>5071666.6100000003</v>
      </c>
      <c r="O8" s="1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30.75" customHeight="1" x14ac:dyDescent="0.25">
      <c r="A9" s="22">
        <v>2</v>
      </c>
      <c r="B9" s="26" t="s">
        <v>22</v>
      </c>
      <c r="C9" s="27"/>
      <c r="D9" s="23" t="s">
        <v>26</v>
      </c>
      <c r="E9" s="21" t="s">
        <v>27</v>
      </c>
      <c r="F9" s="24">
        <v>26</v>
      </c>
      <c r="G9" s="25">
        <v>60000</v>
      </c>
      <c r="H9" s="25">
        <v>50000</v>
      </c>
      <c r="I9" s="25">
        <v>55000</v>
      </c>
      <c r="J9" s="4">
        <f t="shared" ref="J9:J10" si="0">SQRT(((SUM((POWER(G9-L9,2)),(POWER(H9-L9,2)),(POWER(I9-L9,2)))/(COLUMNS(G9:I9)-1))))</f>
        <v>5000</v>
      </c>
      <c r="K9" s="13">
        <f t="shared" ref="K9:K10" si="1">J9/L9*100</f>
        <v>9.0909090909090917</v>
      </c>
      <c r="L9" s="14">
        <f t="shared" ref="L9:L10" si="2">(G9+H9+I9)/3</f>
        <v>55000</v>
      </c>
      <c r="M9" s="14">
        <f t="shared" ref="M9:M10" si="3">ROUNDDOWN(L9,2)</f>
        <v>55000</v>
      </c>
      <c r="N9" s="14">
        <f t="shared" ref="N9:N10" si="4">M9*F9</f>
        <v>1430000</v>
      </c>
      <c r="O9" s="1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ht="30.75" customHeight="1" x14ac:dyDescent="0.25">
      <c r="A10" s="22">
        <v>3</v>
      </c>
      <c r="B10" s="26" t="s">
        <v>23</v>
      </c>
      <c r="C10" s="27"/>
      <c r="D10" s="24" t="s">
        <v>28</v>
      </c>
      <c r="E10" s="21" t="s">
        <v>27</v>
      </c>
      <c r="F10" s="24">
        <v>10</v>
      </c>
      <c r="G10" s="25">
        <v>20000</v>
      </c>
      <c r="H10" s="25">
        <v>16000</v>
      </c>
      <c r="I10" s="25">
        <v>17000</v>
      </c>
      <c r="J10" s="4">
        <f t="shared" si="0"/>
        <v>2081.6659994661327</v>
      </c>
      <c r="K10" s="13">
        <f t="shared" si="1"/>
        <v>11.783015091317733</v>
      </c>
      <c r="L10" s="14">
        <f t="shared" si="2"/>
        <v>17666.666666666668</v>
      </c>
      <c r="M10" s="14">
        <f t="shared" si="3"/>
        <v>17666.66</v>
      </c>
      <c r="N10" s="14">
        <f t="shared" si="4"/>
        <v>176666.6</v>
      </c>
      <c r="O10" s="1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15.6" customHeight="1" thickBot="1" x14ac:dyDescent="0.3">
      <c r="A11" s="31" t="s">
        <v>16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/>
      <c r="N11" s="16">
        <f>SUM(N8:N10)</f>
        <v>6678333.21</v>
      </c>
      <c r="O11" s="1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31.5" customHeight="1" x14ac:dyDescent="0.25">
      <c r="A12" s="28" t="s">
        <v>17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  <c r="O12" s="1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ht="15" customHeight="1" x14ac:dyDescent="0.25">
      <c r="A13" s="37"/>
      <c r="B13" s="37"/>
      <c r="C13" s="37"/>
      <c r="D13" s="15"/>
      <c r="E13" s="8"/>
      <c r="F13" s="8"/>
      <c r="G13" s="8"/>
      <c r="H13" s="8"/>
      <c r="I13" s="8"/>
      <c r="J13" s="8"/>
      <c r="K13" s="8"/>
      <c r="L13" s="8"/>
      <c r="M13" s="1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ht="31.5" customHeight="1" x14ac:dyDescent="0.25">
      <c r="A14" s="35"/>
      <c r="B14" s="35"/>
      <c r="C14" s="35"/>
      <c r="D14" s="35"/>
      <c r="E14" s="35"/>
      <c r="H14" s="1"/>
      <c r="I14" s="1"/>
      <c r="J14" s="1"/>
      <c r="K14" s="1"/>
      <c r="L14" s="1"/>
      <c r="M14" s="1"/>
      <c r="N14" s="1"/>
      <c r="O14" s="1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ht="24" customHeight="1" x14ac:dyDescent="0.25">
      <c r="A15" s="36"/>
      <c r="B15" s="36"/>
      <c r="C15" s="36"/>
      <c r="D15" s="36"/>
      <c r="E15" s="36"/>
      <c r="H15" s="1"/>
      <c r="I15" s="1"/>
      <c r="J15" s="1"/>
      <c r="K15" s="1"/>
      <c r="L15" s="1"/>
      <c r="M15" s="1"/>
      <c r="N15" s="1"/>
      <c r="O15" s="1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ht="30.75" customHeight="1" x14ac:dyDescent="0.25">
      <c r="A16" s="34"/>
      <c r="B16" s="34"/>
      <c r="C16" s="34"/>
      <c r="D16" s="34"/>
      <c r="E16" s="34"/>
      <c r="H16" s="1"/>
      <c r="I16" s="1"/>
      <c r="J16" s="1"/>
      <c r="K16" s="1"/>
      <c r="L16" s="1"/>
      <c r="M16" s="1"/>
      <c r="N16" s="1"/>
      <c r="O16" s="1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ht="21" customHeight="1" x14ac:dyDescent="0.25">
      <c r="A17" s="34"/>
      <c r="B17" s="34"/>
      <c r="C17" s="34"/>
      <c r="D17" s="34"/>
      <c r="E17" s="34"/>
      <c r="F17" s="10"/>
      <c r="G17" s="9"/>
      <c r="H17" s="1"/>
      <c r="I17" s="1"/>
      <c r="J17" s="9"/>
      <c r="K17" s="1"/>
      <c r="L17" s="1"/>
      <c r="M17" s="1"/>
      <c r="N17" s="1"/>
      <c r="O17" s="9"/>
      <c r="P17" s="9"/>
      <c r="U17" s="9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ht="14.45" customHeight="1" x14ac:dyDescent="0.25">
      <c r="A18" s="11"/>
      <c r="B18" s="11"/>
      <c r="C18" s="11"/>
      <c r="D18" s="11"/>
      <c r="E18" s="11"/>
      <c r="F18" s="8"/>
      <c r="G18" s="8"/>
      <c r="H18" s="8"/>
      <c r="I18" s="8"/>
      <c r="J18" s="8"/>
      <c r="K18" s="8"/>
      <c r="L18" s="8"/>
      <c r="M18" s="11"/>
      <c r="N18" s="8"/>
      <c r="O18" s="1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ht="14.45" customHeight="1" x14ac:dyDescent="0.25">
      <c r="A19" s="12"/>
      <c r="B19" s="12"/>
      <c r="G19" s="2"/>
      <c r="I19" s="3"/>
      <c r="K19" s="2"/>
      <c r="O19" s="1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ht="14.45" customHeight="1" x14ac:dyDescent="0.25">
      <c r="A20" s="12"/>
      <c r="B20" s="12"/>
      <c r="G20" s="2"/>
      <c r="I20" s="3"/>
      <c r="K20" s="2"/>
      <c r="O20" s="1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ht="14.45" customHeight="1" x14ac:dyDescent="0.25">
      <c r="A21" s="12"/>
      <c r="B21" s="12"/>
      <c r="G21" s="2"/>
      <c r="I21" s="3"/>
      <c r="K21" s="2"/>
      <c r="O21" s="1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14.45" customHeight="1" x14ac:dyDescent="0.25">
      <c r="A22" s="12"/>
      <c r="B22" s="12"/>
      <c r="G22" s="2"/>
      <c r="I22" s="3"/>
      <c r="K22" s="2"/>
      <c r="O22" s="1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4.45" customHeight="1" x14ac:dyDescent="0.25">
      <c r="A23" s="12"/>
      <c r="B23" s="12"/>
      <c r="G23" s="2"/>
      <c r="I23" s="3"/>
      <c r="K23" s="2"/>
      <c r="O23" s="1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ht="14.45" customHeight="1" x14ac:dyDescent="0.25">
      <c r="A24" s="12"/>
      <c r="B24" s="12"/>
      <c r="G24" s="2"/>
      <c r="I24" s="3"/>
      <c r="K24" s="2"/>
      <c r="O24" s="1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ht="14.45" customHeight="1" x14ac:dyDescent="0.25">
      <c r="A25" s="12"/>
      <c r="B25" s="12"/>
      <c r="G25" s="2"/>
      <c r="I25" s="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ht="14.45" customHeight="1" x14ac:dyDescent="0.25">
      <c r="A26" s="12"/>
      <c r="B26" s="12"/>
      <c r="G26" s="2"/>
      <c r="I26" s="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ht="14.45" customHeight="1" x14ac:dyDescent="0.25">
      <c r="A27" s="12"/>
      <c r="B27" s="12"/>
      <c r="G27" s="2"/>
      <c r="I27" s="3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ht="14.45" customHeight="1" x14ac:dyDescent="0.25">
      <c r="A28" s="12"/>
      <c r="B28" s="12"/>
      <c r="G28" s="2"/>
      <c r="I28" s="3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ht="14.45" customHeight="1" x14ac:dyDescent="0.25">
      <c r="A29" s="5"/>
      <c r="B29" s="12"/>
      <c r="C29" s="12"/>
      <c r="D29" s="12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ht="14.45" customHeight="1" x14ac:dyDescent="0.25">
      <c r="A30" s="5"/>
      <c r="B30" s="12"/>
      <c r="C30" s="12"/>
      <c r="D30" s="12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</sheetData>
  <mergeCells count="24">
    <mergeCell ref="B8:C8"/>
    <mergeCell ref="A4:N4"/>
    <mergeCell ref="A1:N1"/>
    <mergeCell ref="A2:B2"/>
    <mergeCell ref="C2:N2"/>
    <mergeCell ref="A3:B3"/>
    <mergeCell ref="C3:N3"/>
    <mergeCell ref="A5:N5"/>
    <mergeCell ref="A6:A7"/>
    <mergeCell ref="B6:C7"/>
    <mergeCell ref="E6:E7"/>
    <mergeCell ref="F6:F7"/>
    <mergeCell ref="L6:L7"/>
    <mergeCell ref="D6:D7"/>
    <mergeCell ref="M6:M7"/>
    <mergeCell ref="A17:E17"/>
    <mergeCell ref="A14:E14"/>
    <mergeCell ref="A15:E15"/>
    <mergeCell ref="A16:E16"/>
    <mergeCell ref="A13:C13"/>
    <mergeCell ref="B9:C9"/>
    <mergeCell ref="B10:C10"/>
    <mergeCell ref="A12:N12"/>
    <mergeCell ref="A11:M11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Юрисконсульт</cp:lastModifiedBy>
  <cp:lastPrinted>2026-07-02T07:28:51Z</cp:lastPrinted>
  <dcterms:created xsi:type="dcterms:W3CDTF">2020-11-24T08:13:39Z</dcterms:created>
  <dcterms:modified xsi:type="dcterms:W3CDTF">2026-07-02T08:20:22Z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