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c0\Documents\Контрактная служба\2026\223-ФЗ\!ЭТП РЕГИОН\06 - А Оценка (В ПЛАНЕ)\На публикацию\"/>
    </mc:Choice>
  </mc:AlternateContent>
  <xr:revisionPtr revIDLastSave="0" documentId="13_ncr:1_{27E38A9C-072D-4F51-8A24-F32B293CDB63}" xr6:coauthVersionLast="47" xr6:coauthVersionMax="47" xr10:uidLastSave="{00000000-0000-0000-0000-000000000000}"/>
  <bookViews>
    <workbookView xWindow="-120" yWindow="-120" windowWidth="25440" windowHeight="15390" xr2:uid="{00000000-000D-0000-FFFF-FFFF00000000}"/>
  </bookViews>
  <sheets>
    <sheet name="Sheet" sheetId="1" r:id="rId1"/>
  </sheets>
  <calcPr calcId="181029" calcOnSave="0" concurrentCalc="0"/>
</workbook>
</file>

<file path=xl/calcChain.xml><?xml version="1.0" encoding="utf-8"?>
<calcChain xmlns="http://schemas.openxmlformats.org/spreadsheetml/2006/main">
  <c r="I18" i="1" l="1"/>
  <c r="M18" i="1"/>
  <c r="I24" i="1"/>
  <c r="M24" i="1"/>
  <c r="I19" i="1"/>
  <c r="M19" i="1"/>
  <c r="I23" i="1"/>
  <c r="M23" i="1"/>
  <c r="I22" i="1"/>
  <c r="M22" i="1"/>
  <c r="I21" i="1"/>
  <c r="M21" i="1"/>
  <c r="M25" i="1"/>
  <c r="J24" i="1"/>
  <c r="L24" i="1"/>
  <c r="J23" i="1"/>
  <c r="L23" i="1"/>
  <c r="I11" i="1"/>
  <c r="M11" i="1"/>
  <c r="J11" i="1"/>
  <c r="L11" i="1"/>
  <c r="I9" i="1"/>
  <c r="M9" i="1"/>
  <c r="J9" i="1"/>
  <c r="L9" i="1"/>
  <c r="I8" i="1"/>
  <c r="M8" i="1"/>
  <c r="I10" i="1"/>
  <c r="M10" i="1"/>
  <c r="I12" i="1"/>
  <c r="M12" i="1"/>
  <c r="I13" i="1"/>
  <c r="M13" i="1"/>
  <c r="I14" i="1"/>
  <c r="M14" i="1"/>
  <c r="I15" i="1"/>
  <c r="M15" i="1"/>
  <c r="I16" i="1"/>
  <c r="M16" i="1"/>
  <c r="I17" i="1"/>
  <c r="M17" i="1"/>
  <c r="I20" i="1"/>
  <c r="M20" i="1"/>
  <c r="J22" i="1"/>
  <c r="L22" i="1"/>
  <c r="J21" i="1"/>
  <c r="L21" i="1"/>
  <c r="J20" i="1"/>
  <c r="J19" i="1"/>
  <c r="J18" i="1"/>
  <c r="J17" i="1"/>
  <c r="J16" i="1"/>
  <c r="J15" i="1"/>
  <c r="J14" i="1"/>
  <c r="J13" i="1"/>
  <c r="J12" i="1"/>
  <c r="J10" i="1"/>
  <c r="J8" i="1"/>
  <c r="L19" i="1"/>
  <c r="L20" i="1"/>
  <c r="L17" i="1"/>
  <c r="L18" i="1"/>
  <c r="L16" i="1"/>
  <c r="L15" i="1"/>
  <c r="L12" i="1"/>
  <c r="L14" i="1"/>
  <c r="L10" i="1"/>
  <c r="L13" i="1"/>
  <c r="L8" i="1"/>
</calcChain>
</file>

<file path=xl/sharedStrings.xml><?xml version="1.0" encoding="utf-8"?>
<sst xmlns="http://schemas.openxmlformats.org/spreadsheetml/2006/main" count="51" uniqueCount="35">
  <si>
    <t>Сформировано в системе СТАР - универсальном сервисе для работы с закупками РФ</t>
  </si>
  <si>
    <t>№ п/п</t>
  </si>
  <si>
    <t>Наименование товара</t>
  </si>
  <si>
    <t>Кол-во</t>
  </si>
  <si>
    <t>Ср. ар. цена за ед. изм., руб.</t>
  </si>
  <si>
    <t xml:space="preserve">Ср. кв. откл. </t>
  </si>
  <si>
    <t>Коэфф. вариации</t>
  </si>
  <si>
    <t>Н(М)ЦК, руб.</t>
  </si>
  <si>
    <t>Цена за ед., руб. / ссылка на контракт 44-ФЗ</t>
  </si>
  <si>
    <t>ВСЕГО</t>
  </si>
  <si>
    <t>* При определении Н(М)ЦК, ЦКЕП контракта Заказчиком применяется Приказ Минэкономразвития России от 02.10.2013 N 567 "Об утверждении Методических рекомендаций по применению методов определения начальной(максимальной) цены контракта, цены контракта, заключаемого с единственным поставщиком(подрядчиком, исполнителем)". Данный Приказ не учитывает, что применение утвержденных формул определения Н(М)ЦК, ЦКЕП, может привести к формированию цены контракта и цены за единицу товара (работы, услуги) с дробными значениями (количество знаков после запятой превышает 2). Большинство бухгалтерских программ, а также программное обеспечение реестра контрактов не позволяет проводить операции с такими значениями. Поэтому в случае необходимости Заказчиком применяется округление  (вниз) таких показателей.</t>
  </si>
  <si>
    <t>Ед. изм.</t>
  </si>
  <si>
    <t xml:space="preserve">Источник1 </t>
  </si>
  <si>
    <t xml:space="preserve">Источник2 </t>
  </si>
  <si>
    <t xml:space="preserve">Источник3   </t>
  </si>
  <si>
    <t>ПРОТОКОЛ ПО ОБОСНОВАНИЮ НАЧАЛЬНОЙ (МАКСИМАЛЬНОЙ) ЦЕНЫ КОНТРАКТА. ДЛЯ ОПРЕДЕЛЕНИЯ НАЧАЛЬНОЙ (МАКСИМАЛЬНОЙ) ЦЕНЫ КОНТРАКТА ПРИМЕНЁН МЕТОД СОПОСТАВИМЫХ РЫНОЧНЫХ ЦЕН (АНАЛИЗА РЫНКА)</t>
  </si>
  <si>
    <t>отчет</t>
  </si>
  <si>
    <t xml:space="preserve">Оценка стоимости прав на использование аудиовизуального
произведения Госфильмофонда России (фильма) для целей показа на телевизионном канале
</t>
  </si>
  <si>
    <t xml:space="preserve">Оценка стоимости прав на использование аудиовизуального
произведения Госфильмофонда России (фильма) для целей
кинотеатрального показа
</t>
  </si>
  <si>
    <t xml:space="preserve">Оценка стоимости прав на использование аудиовизуального
произведения Госфильмофонда России (фильма) для целей показа на транспорте
</t>
  </si>
  <si>
    <t>Оценка стоимости прав на использование аудиовизуального
произведения Госфильмофонда России (фильмов) для показа в местах, специально не оборудованных для показа</t>
  </si>
  <si>
    <t>Оценка стоимости прав на использование частей (фрагменты, стоп-кадры и др.) аудиовизуального произведения (фильма) из коллекции Госфильмофонда России для целей показа и включения в состав нового аудиовизуального произведения</t>
  </si>
  <si>
    <t>Оценка стоимости прав на использование частей
аудиовизуального произведения (фильмов) из коллекции аудиовизуального произведения Госфильмофонда России для иных целей, в том числе мерчендайзинга</t>
  </si>
  <si>
    <t>Оценка стоимости прав на использование образа персонажа в
коммерческих целях</t>
  </si>
  <si>
    <t>Оценка стоимости прав на использование аудиовизуального
произведения (Диафильм) из коллекции Госфильмофонда России для целей кинотеатрального показа</t>
  </si>
  <si>
    <t>Оценка стоимости прав на использование аудиовизуального
произведения (Диафильм) из коллекции Госфильмофонда России для иных целей</t>
  </si>
  <si>
    <t>Оценка стоимости прав на использование аудиовизуального
произведения из коллекции Госфильмофонда России для иных целей</t>
  </si>
  <si>
    <t>Оценка стоимости аренды недвижимого имущества (земельных участков, зданий, сооружений)</t>
  </si>
  <si>
    <t>предмет контракта: Oказание услуг по оценке рыночной стоимости использования прав на объекты интеллектуальной собственности, аренды и отчуждения объектов недвижимого и движимого имущества, принадлежащих Учреждению</t>
  </si>
  <si>
    <t xml:space="preserve">Оценка стоимости прав использования аудиовизуального произведения - фильма/Диафильма: Оценка стоимости прав на использование одного аудиовизуального произведения (фильма) для целей показа на ТВ в привязке к различным объемам (количеству) объектов оценки, в частности: Аудиовизуальные произведения, производства Киностудии им. М. Горького, в общем количестве 539 (пятьсот тридцать девять)
</t>
  </si>
  <si>
    <t xml:space="preserve">Оценка стоимости прав использования аудиовизуального произведения - фильма/Диафильма: Оценка стоимости прав на использование одного аудиовизуального произведения (фильма) для целей показа на ТВ в привязке к различным объемам (количеству) объектов оценки, в частности: Аудиовизуальные произведения, производства Киностудии «Ленфильм», составляющие «Золотую коллекцию» Ленфильма, в общем количестве 708 (семьсот восемь)
</t>
  </si>
  <si>
    <t xml:space="preserve">Оценка стоимости прав на использование одного аудиовизуального произведения (фильма) для целей определения расчетной величины размера убытков (реального ущерба, упущенной выгоды) за неправомерное использование или нарушение исключительного права на результаты интеллектуальной деятельности и (или) приравненные к ним средства индивидуализации юридических лиц, товаров, работ, услуг и предприятий, которым предоставляется правовая охрана в привязке к различным объемам (количеству) объектов оценки, в частности: Аудиовизуальные произведения, производства Киностудии им. М. Горького, в общем количестве 539 (пятьсот тридцать девять)
</t>
  </si>
  <si>
    <t xml:space="preserve">Оценка стоимости прав на использование одного аудиовизуального произведения (фильма) для целей определения расчетной величины размера убытков (реального ущерба, упущенной выгоды) за неправомерное использование или нарушение исключительного права на результаты интеллектуальной деятельности и (или) приравненные к ним средства индивидуализации юридических лиц, товаров, работ, услуг и предприятий, которым предоставляется правовая охрана в привязке к различным объемам (количеству) объектов оценки, в частности: Аудиовизуальные произведения, производства Киностудии «Ленфильм», составляющие «Золотую коллекцию» Ленфильма, в общем количестве 708 (семьсот восемь)
</t>
  </si>
  <si>
    <t>Оценка стоимости отчуждения основных средств (машин, оборудования и др.), в частности: серийного производства</t>
  </si>
  <si>
    <t>Оценка стоимости отчуждения основных средств (машин, оборудования и др.), в частности: уникальных (сложных, заказных)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</si>
</sst>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 _₽"/>
    <numFmt numFmtId="166" formatCode="#,##0.00\ &quot;₽&quot;"/>
  </numFmts>
  <fonts count="9" x14ac:knownFonts="1">
    <font>
      <sz val="11"/>
      <color theme="1"/>
      <name val="Calibri"/>
      <family val="2"/>
      <scheme val="minor"/>
    </font>
    <font>
      <b/>
      <sz val="12"/>
      <color rgb="FFFFFFFF"/>
      <name val="Times New Roman"/>
    </font>
    <font>
      <sz val="9"/>
      <color rgb="FF000000"/>
      <name val="Times New Roman"/>
    </font>
    <font>
      <b/>
      <sz val="9"/>
      <color rgb="FF000000"/>
      <name val="Times New Roman"/>
    </font>
    <font>
      <sz val="9"/>
      <color rgb="FFFFFFFF"/>
      <name val="Times New Roman"/>
    </font>
    <font>
      <b/>
      <sz val="11"/>
      <color theme="1"/>
      <name val="Times New Roman"/>
      <family val="1"/>
      <charset val="204"/>
    </font>
    <font>
      <sz val="9"/>
      <color rgb="FF000000"/>
      <name val="Times New Roman"/>
      <family val="1"/>
      <charset val="204"/>
    </font>
    <font>
      <sz val="9"/>
      <color theme="1"/>
      <name val="Times New Roman"/>
      <family val="1"/>
      <charset val="204"/>
    </font>
    <font>
      <sz val="11"/>
      <color theme="1"/>
      <name val="Calibri"/>
      <family val="2"/>
      <scheme val="minor"/>
    </font>
  </fonts>
  <fills count="3">
    <fill>
      <patternFill patternType="none"/>
    </fill>
    <fill>
      <patternFill patternType="gray125"/>
    </fill>
    <fill>
      <patternFill patternType="solid">
        <fgColor rgb="FF366092"/>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33">
    <xf numFmtId="0" fontId="0" fillId="0" borderId="0" xfId="0"/>
    <xf numFmtId="0" fontId="2" fillId="0" borderId="1" xfId="0" applyFont="1" applyBorder="1" applyAlignment="1">
      <alignment horizontal="center" vertical="center" wrapText="1" shrinkToFit="1" readingOrder="1"/>
    </xf>
    <xf numFmtId="0" fontId="2" fillId="0" borderId="4" xfId="0" applyFont="1" applyBorder="1" applyAlignment="1">
      <alignment horizontal="left" vertical="top" wrapText="1" shrinkToFit="1" readingOrder="1"/>
    </xf>
    <xf numFmtId="0" fontId="6" fillId="0" borderId="7" xfId="0" applyFont="1" applyBorder="1" applyAlignment="1">
      <alignment vertical="center" wrapText="1"/>
    </xf>
    <xf numFmtId="0" fontId="6" fillId="0" borderId="7" xfId="0" applyFont="1" applyBorder="1" applyAlignment="1">
      <alignment horizontal="center" vertical="center" wrapText="1"/>
    </xf>
    <xf numFmtId="164" fontId="6" fillId="0" borderId="6" xfId="0" applyNumberFormat="1" applyFont="1" applyBorder="1" applyAlignment="1">
      <alignment horizontal="center" vertical="center" readingOrder="1"/>
    </xf>
    <xf numFmtId="4" fontId="6" fillId="0" borderId="6" xfId="0" applyNumberFormat="1" applyFont="1" applyBorder="1" applyAlignment="1">
      <alignment horizontal="center" vertical="center" readingOrder="1"/>
    </xf>
    <xf numFmtId="4" fontId="6" fillId="0" borderId="7" xfId="0" applyNumberFormat="1" applyFont="1" applyBorder="1" applyAlignment="1">
      <alignment horizontal="center" vertical="center" wrapText="1" shrinkToFit="1" readingOrder="1"/>
    </xf>
    <xf numFmtId="165" fontId="7" fillId="0" borderId="7" xfId="1" applyNumberFormat="1" applyFont="1" applyBorder="1" applyAlignment="1">
      <alignment horizontal="right" vertical="center"/>
    </xf>
    <xf numFmtId="0" fontId="4" fillId="0" borderId="0" xfId="0" applyFont="1" applyAlignment="1">
      <alignment horizontal="left" wrapText="1" shrinkToFit="1" readingOrder="1"/>
    </xf>
    <xf numFmtId="0" fontId="6" fillId="0" borderId="7" xfId="0" applyFont="1" applyBorder="1" applyAlignment="1">
      <alignment horizontal="center" vertical="center" wrapText="1" shrinkToFit="1" readingOrder="1"/>
    </xf>
    <xf numFmtId="4" fontId="6" fillId="0" borderId="6" xfId="0" applyNumberFormat="1" applyFont="1" applyBorder="1" applyAlignment="1">
      <alignment horizontal="center" vertical="center" readingOrder="1"/>
    </xf>
    <xf numFmtId="164" fontId="6" fillId="0" borderId="6" xfId="0" applyNumberFormat="1" applyFont="1" applyBorder="1" applyAlignment="1">
      <alignment horizontal="center" vertical="center" wrapText="1" shrinkToFit="1" readingOrder="1"/>
    </xf>
    <xf numFmtId="0" fontId="3" fillId="0" borderId="0" xfId="0" applyFont="1" applyAlignment="1">
      <alignment horizontal="left" vertical="center" wrapText="1" shrinkToFit="1" readingOrder="1"/>
    </xf>
    <xf numFmtId="0" fontId="2" fillId="0" borderId="0" xfId="0" applyFont="1" applyAlignment="1">
      <alignment horizontal="left" vertical="top" wrapText="1" shrinkToFit="1" readingOrder="1"/>
    </xf>
    <xf numFmtId="49" fontId="3" fillId="0" borderId="0" xfId="0" applyNumberFormat="1" applyFont="1" applyAlignment="1">
      <alignment horizontal="left" vertical="top" readingOrder="1"/>
    </xf>
    <xf numFmtId="166" fontId="3" fillId="0" borderId="0" xfId="0" applyNumberFormat="1" applyFont="1" applyAlignment="1">
      <alignment horizontal="center" vertical="center" readingOrder="1"/>
    </xf>
    <xf numFmtId="0" fontId="1" fillId="2" borderId="0" xfId="0" applyFont="1" applyFill="1" applyAlignment="1">
      <alignment horizontal="center" vertical="top" wrapText="1" shrinkToFit="1" readingOrder="1"/>
    </xf>
    <xf numFmtId="0" fontId="3" fillId="0" borderId="0" xfId="0" applyFont="1" applyAlignment="1">
      <alignment horizontal="center" vertical="top" wrapText="1" shrinkToFit="1" readingOrder="1"/>
    </xf>
    <xf numFmtId="0" fontId="5" fillId="0" borderId="0" xfId="0" applyFont="1" applyAlignment="1">
      <alignment horizontal="center" vertical="center" wrapText="1" shrinkToFit="1"/>
    </xf>
    <xf numFmtId="0" fontId="2" fillId="0" borderId="1" xfId="0" applyFont="1" applyBorder="1" applyAlignment="1">
      <alignment horizontal="center" vertical="center" wrapText="1" shrinkToFit="1" readingOrder="1"/>
    </xf>
    <xf numFmtId="0" fontId="2" fillId="0" borderId="2" xfId="0" applyFont="1" applyBorder="1" applyAlignment="1">
      <alignment horizontal="center" vertical="center" wrapText="1" shrinkToFit="1" readingOrder="1"/>
    </xf>
    <xf numFmtId="0" fontId="2" fillId="0" borderId="4" xfId="0" applyFont="1" applyBorder="1" applyAlignment="1">
      <alignment horizontal="left" vertical="top" wrapText="1" shrinkToFit="1" readingOrder="1"/>
    </xf>
    <xf numFmtId="0" fontId="2" fillId="0" borderId="0" xfId="0" applyFont="1" applyAlignment="1">
      <alignment horizontal="left" vertical="top" readingOrder="1"/>
    </xf>
    <xf numFmtId="0" fontId="2" fillId="0" borderId="5" xfId="0" applyFont="1" applyBorder="1" applyAlignment="1">
      <alignment horizontal="left" vertical="top" wrapText="1" shrinkToFit="1" readingOrder="1"/>
    </xf>
    <xf numFmtId="0" fontId="2" fillId="0" borderId="0" xfId="0" applyFont="1" applyAlignment="1">
      <alignment horizontal="center" vertical="top" wrapText="1" shrinkToFit="1" readingOrder="1"/>
    </xf>
    <xf numFmtId="0" fontId="6" fillId="0" borderId="1" xfId="0" applyFont="1" applyBorder="1" applyAlignment="1">
      <alignment horizontal="center" vertical="center" wrapText="1" shrinkToFit="1" readingOrder="1"/>
    </xf>
    <xf numFmtId="0" fontId="2" fillId="0" borderId="3" xfId="0" applyFont="1" applyBorder="1" applyAlignment="1">
      <alignment horizontal="center" vertical="center" wrapText="1" shrinkToFit="1" readingOrder="1"/>
    </xf>
    <xf numFmtId="0" fontId="6" fillId="0" borderId="7" xfId="0" applyFont="1" applyFill="1" applyBorder="1" applyAlignment="1">
      <alignment vertical="center" wrapText="1"/>
    </xf>
    <xf numFmtId="4" fontId="6" fillId="0" borderId="7" xfId="0" applyNumberFormat="1" applyFont="1" applyFill="1" applyBorder="1" applyAlignment="1">
      <alignment horizontal="center" vertical="center" wrapText="1" shrinkToFit="1" readingOrder="1"/>
    </xf>
    <xf numFmtId="0" fontId="6" fillId="0" borderId="7" xfId="0" applyFont="1" applyFill="1" applyBorder="1" applyAlignment="1">
      <alignment horizontal="center" vertical="center" wrapText="1"/>
    </xf>
    <xf numFmtId="165" fontId="7" fillId="0" borderId="7" xfId="1" applyNumberFormat="1" applyFont="1" applyFill="1" applyBorder="1" applyAlignment="1">
      <alignment horizontal="right" vertical="center"/>
    </xf>
    <xf numFmtId="0" fontId="6" fillId="0" borderId="7" xfId="0" applyFont="1" applyFill="1" applyBorder="1" applyAlignment="1">
      <alignment horizontal="center" vertical="center" wrapText="1" shrinkToFit="1" readingOrder="1"/>
    </xf>
  </cellXfs>
  <cellStyles count="2">
    <cellStyle name="Обычный" xfId="0" builtinId="0"/>
    <cellStyle name="Обычный 2" xfId="1" xr:uid="{A7A2B67E-AB27-4F9E-B1CC-C4A90ACDA8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9525</xdr:colOff>
      <xdr:row>5</xdr:row>
      <xdr:rowOff>0</xdr:rowOff>
    </xdr:from>
    <xdr:ext cx="800100" cy="781050"/>
    <xdr:pic>
      <xdr:nvPicPr>
        <xdr:cNvPr id="2" name="Picture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a:stretch>
          <a:fillRect/>
        </a:stretch>
      </xdr:blipFill>
      <xdr:spPr>
        <a:prstGeom prst="rect">
          <a:avLst/>
        </a:prstGeom>
      </xdr:spPr>
    </xdr:pic>
    <xdr:clientData/>
  </xdr:oneCellAnchor>
  <xdr:oneCellAnchor>
    <xdr:from>
      <xdr:col>13</xdr:col>
      <xdr:colOff>0</xdr:colOff>
      <xdr:row>5</xdr:row>
      <xdr:rowOff>0</xdr:rowOff>
    </xdr:from>
    <xdr:ext cx="1219200" cy="781050"/>
    <xdr:pic>
      <xdr:nvPicPr>
        <xdr:cNvPr id="3" name="Picture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2"/>
        <a:stretch>
          <a:fillRect/>
        </a:stretch>
      </xdr:blipFill>
      <xdr:spPr>
        <a:prstGeom prst="rect">
          <a:avLst/>
        </a:prstGeom>
      </xdr:spPr>
    </xdr:pic>
    <xdr:clientData/>
  </xdr:oneCellAnchor>
  <xdr:oneCellAnchor>
    <xdr:from>
      <xdr:col>11</xdr:col>
      <xdr:colOff>9525</xdr:colOff>
      <xdr:row>6</xdr:row>
      <xdr:rowOff>0</xdr:rowOff>
    </xdr:from>
    <xdr:ext cx="647700" cy="685800"/>
    <xdr:pic>
      <xdr:nvPicPr>
        <xdr:cNvPr id="4" name="Picture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3"/>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N29"/>
  <sheetViews>
    <sheetView tabSelected="1" topLeftCell="A7" zoomScale="115" zoomScaleNormal="115" workbookViewId="0">
      <selection activeCell="A21" sqref="A21:B21"/>
    </sheetView>
  </sheetViews>
  <sheetFormatPr defaultRowHeight="15" x14ac:dyDescent="0.25"/>
  <cols>
    <col min="1" max="1" width="3.85546875" customWidth="1"/>
    <col min="2" max="2" width="0.28515625" customWidth="1"/>
    <col min="3" max="3" width="63.28515625" customWidth="1"/>
    <col min="4" max="4" width="7.140625" customWidth="1"/>
    <col min="5" max="5" width="9.5703125" customWidth="1"/>
    <col min="6" max="6" width="11.85546875" customWidth="1"/>
    <col min="7" max="7" width="11.7109375" customWidth="1"/>
    <col min="8" max="8" width="12.5703125" customWidth="1"/>
    <col min="9" max="9" width="11" customWidth="1"/>
    <col min="10" max="11" width="6.140625" customWidth="1"/>
    <col min="12" max="12" width="9.85546875" customWidth="1"/>
    <col min="13" max="13" width="0.140625" customWidth="1"/>
    <col min="14" max="14" width="18.42578125" customWidth="1"/>
  </cols>
  <sheetData>
    <row r="1" spans="1:14" ht="15" customHeight="1" x14ac:dyDescent="0.25">
      <c r="A1" s="17" t="s">
        <v>0</v>
      </c>
      <c r="B1" s="17"/>
      <c r="C1" s="17"/>
      <c r="D1" s="17"/>
      <c r="E1" s="17"/>
      <c r="F1" s="17"/>
      <c r="G1" s="17"/>
      <c r="H1" s="17"/>
      <c r="I1" s="17"/>
      <c r="J1" s="17"/>
      <c r="K1" s="17"/>
      <c r="L1" s="17"/>
      <c r="M1" s="17"/>
      <c r="N1" s="17"/>
    </row>
    <row r="2" spans="1:14" ht="31.5" customHeight="1" x14ac:dyDescent="0.25">
      <c r="A2" s="18" t="s">
        <v>15</v>
      </c>
      <c r="B2" s="18"/>
      <c r="C2" s="18"/>
      <c r="D2" s="18"/>
      <c r="E2" s="18"/>
      <c r="F2" s="18"/>
      <c r="G2" s="18"/>
      <c r="H2" s="18"/>
      <c r="I2" s="18"/>
      <c r="J2" s="18"/>
      <c r="K2" s="18"/>
      <c r="L2" s="18"/>
      <c r="M2" s="18"/>
      <c r="N2" s="18"/>
    </row>
    <row r="3" spans="1:14" ht="30" customHeight="1" x14ac:dyDescent="0.25">
      <c r="C3" s="19"/>
      <c r="D3" s="19"/>
      <c r="E3" s="19"/>
      <c r="F3" s="19"/>
      <c r="G3" s="19"/>
      <c r="H3" s="19"/>
      <c r="I3" s="19"/>
      <c r="J3" s="19"/>
      <c r="K3" s="19"/>
      <c r="L3" s="19"/>
      <c r="M3" s="19"/>
      <c r="N3" s="19"/>
    </row>
    <row r="4" spans="1:14" ht="37.5" customHeight="1" x14ac:dyDescent="0.25">
      <c r="C4" s="25" t="s">
        <v>28</v>
      </c>
      <c r="D4" s="25"/>
      <c r="E4" s="25"/>
      <c r="F4" s="25"/>
      <c r="G4" s="25"/>
      <c r="H4" s="25"/>
      <c r="I4" s="25"/>
      <c r="J4" s="25"/>
      <c r="K4" s="25"/>
      <c r="L4" s="25"/>
      <c r="M4" s="25"/>
      <c r="N4" s="25"/>
    </row>
    <row r="5" spans="1:14" ht="51" customHeight="1" x14ac:dyDescent="0.25">
      <c r="A5" s="20" t="s">
        <v>1</v>
      </c>
      <c r="B5" s="20"/>
      <c r="C5" s="20" t="s">
        <v>2</v>
      </c>
      <c r="D5" s="20" t="s">
        <v>3</v>
      </c>
      <c r="E5" s="26" t="s">
        <v>11</v>
      </c>
      <c r="F5" s="1" t="s">
        <v>12</v>
      </c>
      <c r="G5" s="1" t="s">
        <v>13</v>
      </c>
      <c r="H5" s="1" t="s">
        <v>14</v>
      </c>
      <c r="I5" s="20" t="s">
        <v>4</v>
      </c>
      <c r="J5" s="21" t="s">
        <v>5</v>
      </c>
      <c r="K5" s="21"/>
      <c r="L5" s="21" t="s">
        <v>6</v>
      </c>
      <c r="M5" s="27" t="s">
        <v>7</v>
      </c>
      <c r="N5" s="27"/>
    </row>
    <row r="6" spans="1:14" ht="7.5" customHeight="1" x14ac:dyDescent="0.25">
      <c r="A6" s="20"/>
      <c r="B6" s="20"/>
      <c r="C6" s="20"/>
      <c r="D6" s="20"/>
      <c r="E6" s="20"/>
      <c r="F6" s="20" t="s">
        <v>8</v>
      </c>
      <c r="G6" s="20"/>
      <c r="H6" s="20"/>
      <c r="I6" s="20"/>
      <c r="J6" s="22"/>
      <c r="K6" s="22"/>
      <c r="L6" s="21"/>
      <c r="M6" s="23"/>
      <c r="N6" s="24"/>
    </row>
    <row r="7" spans="1:14" ht="54" customHeight="1" x14ac:dyDescent="0.25">
      <c r="A7" s="21"/>
      <c r="B7" s="21"/>
      <c r="C7" s="21"/>
      <c r="D7" s="21"/>
      <c r="E7" s="21"/>
      <c r="F7" s="21"/>
      <c r="G7" s="21"/>
      <c r="H7" s="21"/>
      <c r="I7" s="20"/>
      <c r="J7" s="22"/>
      <c r="K7" s="22"/>
      <c r="L7" s="2"/>
      <c r="M7" s="23"/>
      <c r="N7" s="24"/>
    </row>
    <row r="8" spans="1:14" ht="94.5" customHeight="1" x14ac:dyDescent="0.25">
      <c r="A8" s="10">
        <v>1</v>
      </c>
      <c r="B8" s="10"/>
      <c r="C8" s="3" t="s">
        <v>29</v>
      </c>
      <c r="D8" s="7">
        <v>1</v>
      </c>
      <c r="E8" s="4" t="s">
        <v>16</v>
      </c>
      <c r="F8" s="8">
        <v>1724800</v>
      </c>
      <c r="G8" s="8">
        <v>1509000</v>
      </c>
      <c r="H8" s="8">
        <v>1650880</v>
      </c>
      <c r="I8" s="5">
        <f t="shared" ref="I8" si="0">ROUND(AVERAGE(F8,G8,H8), 2)</f>
        <v>1628226.67</v>
      </c>
      <c r="J8" s="11">
        <f t="shared" ref="J8" si="1">STDEV(F8,G8,H8)</f>
        <v>109669.00260936694</v>
      </c>
      <c r="K8" s="11"/>
      <c r="L8" s="6">
        <f t="shared" ref="L8" si="2">J8/I8*100</f>
        <v>6.7354874250626873</v>
      </c>
      <c r="M8" s="12">
        <f>ROUND(D8*ROUND(I8*(100 + IF(ISNUMBER(#REF!),#REF!, 0))/100, 2), 2)</f>
        <v>1628226.67</v>
      </c>
      <c r="N8" s="12"/>
    </row>
    <row r="9" spans="1:14" ht="94.5" customHeight="1" x14ac:dyDescent="0.25">
      <c r="A9" s="10">
        <v>2</v>
      </c>
      <c r="B9" s="10"/>
      <c r="C9" s="3" t="s">
        <v>30</v>
      </c>
      <c r="D9" s="7">
        <v>1</v>
      </c>
      <c r="E9" s="4" t="s">
        <v>16</v>
      </c>
      <c r="F9" s="8">
        <v>1840800</v>
      </c>
      <c r="G9" s="8">
        <v>1635000</v>
      </c>
      <c r="H9" s="8">
        <v>1734600</v>
      </c>
      <c r="I9" s="5">
        <f t="shared" ref="I9" si="3">ROUND(AVERAGE(F9,G9,H9), 2)</f>
        <v>1736800</v>
      </c>
      <c r="J9" s="11">
        <f t="shared" ref="J9" si="4">STDEV(F9,G9,H9)</f>
        <v>102917.63697248398</v>
      </c>
      <c r="K9" s="11"/>
      <c r="L9" s="6">
        <f t="shared" ref="L9" si="5">J9/I9*100</f>
        <v>5.9257045700416846</v>
      </c>
      <c r="M9" s="12">
        <f>ROUND(D9*ROUND(I9*(100 + IF(ISNUMBER(#REF!),#REF!, 0))/100, 2), 2)</f>
        <v>1736800</v>
      </c>
      <c r="N9" s="12"/>
    </row>
    <row r="10" spans="1:14" ht="126.75" customHeight="1" x14ac:dyDescent="0.25">
      <c r="A10" s="10">
        <v>3</v>
      </c>
      <c r="B10" s="10"/>
      <c r="C10" s="3" t="s">
        <v>31</v>
      </c>
      <c r="D10" s="7">
        <v>1</v>
      </c>
      <c r="E10" s="4" t="s">
        <v>16</v>
      </c>
      <c r="F10" s="8">
        <v>1897280</v>
      </c>
      <c r="G10" s="8">
        <v>1585000</v>
      </c>
      <c r="H10" s="8">
        <v>1815968</v>
      </c>
      <c r="I10" s="5">
        <f t="shared" ref="I10" si="6">ROUND(AVERAGE(F10,G10,H10), 2)</f>
        <v>1766082.67</v>
      </c>
      <c r="J10" s="11">
        <f t="shared" ref="J10" si="7">STDEV(F10,G10,H10)</f>
        <v>162006.51055230258</v>
      </c>
      <c r="K10" s="11"/>
      <c r="L10" s="6">
        <f t="shared" ref="L10" si="8">J10/I10*100</f>
        <v>9.1732121776781028</v>
      </c>
      <c r="M10" s="12">
        <f>ROUND(D10*ROUND(I10*(100 + IF(ISNUMBER(#REF!),#REF!, 0))/100, 2), 2)</f>
        <v>1766082.67</v>
      </c>
      <c r="N10" s="12"/>
    </row>
    <row r="11" spans="1:14" ht="126.75" customHeight="1" x14ac:dyDescent="0.25">
      <c r="A11" s="10">
        <v>4</v>
      </c>
      <c r="B11" s="10"/>
      <c r="C11" s="3" t="s">
        <v>32</v>
      </c>
      <c r="D11" s="7">
        <v>1</v>
      </c>
      <c r="E11" s="4" t="s">
        <v>16</v>
      </c>
      <c r="F11" s="8">
        <v>2024880</v>
      </c>
      <c r="G11" s="8">
        <v>1717000</v>
      </c>
      <c r="H11" s="8">
        <v>1908060</v>
      </c>
      <c r="I11" s="5">
        <f t="shared" ref="I11" si="9">ROUND(AVERAGE(F11,G11,H11), 2)</f>
        <v>1883313.33</v>
      </c>
      <c r="J11" s="11">
        <f t="shared" ref="J11" si="10">STDEV(F11,G11,H11)</f>
        <v>155424.64969667242</v>
      </c>
      <c r="K11" s="11"/>
      <c r="L11" s="6">
        <f t="shared" ref="L11" si="11">J11/I11*100</f>
        <v>8.2527239212326098</v>
      </c>
      <c r="M11" s="12">
        <f>ROUND(D11*ROUND(I11*(100 + IF(ISNUMBER(#REF!),#REF!, 0))/100, 2), 2)</f>
        <v>1883313.33</v>
      </c>
      <c r="N11" s="12"/>
    </row>
    <row r="12" spans="1:14" ht="46.5" customHeight="1" x14ac:dyDescent="0.25">
      <c r="A12" s="10">
        <v>5</v>
      </c>
      <c r="B12" s="10"/>
      <c r="C12" s="3" t="s">
        <v>17</v>
      </c>
      <c r="D12" s="7">
        <v>1</v>
      </c>
      <c r="E12" s="4" t="s">
        <v>16</v>
      </c>
      <c r="F12" s="8">
        <v>75000</v>
      </c>
      <c r="G12" s="8">
        <v>120000</v>
      </c>
      <c r="H12" s="8">
        <v>90000</v>
      </c>
      <c r="I12" s="5">
        <f t="shared" ref="I12" si="12">ROUND(AVERAGE(F12,G12,H12), 2)</f>
        <v>95000</v>
      </c>
      <c r="J12" s="11">
        <f t="shared" ref="J12" si="13">STDEV(F12,G12,H12)</f>
        <v>22912.878474779201</v>
      </c>
      <c r="K12" s="11"/>
      <c r="L12" s="6">
        <f t="shared" ref="L12" si="14">J12/I12*100</f>
        <v>24.118819447136001</v>
      </c>
      <c r="M12" s="12">
        <f>ROUND(D12*ROUND(I12*(100 + IF(ISNUMBER(#REF!),#REF!, 0))/100, 2), 2)</f>
        <v>95000</v>
      </c>
      <c r="N12" s="12"/>
    </row>
    <row r="13" spans="1:14" ht="46.5" customHeight="1" x14ac:dyDescent="0.25">
      <c r="A13" s="10">
        <v>6</v>
      </c>
      <c r="B13" s="10"/>
      <c r="C13" s="3" t="s">
        <v>18</v>
      </c>
      <c r="D13" s="7">
        <v>1</v>
      </c>
      <c r="E13" s="4" t="s">
        <v>16</v>
      </c>
      <c r="F13" s="8">
        <v>75000</v>
      </c>
      <c r="G13" s="8">
        <v>120000</v>
      </c>
      <c r="H13" s="8">
        <v>90000</v>
      </c>
      <c r="I13" s="5">
        <f t="shared" ref="I13" si="15">ROUND(AVERAGE(F13,G13,H13), 2)</f>
        <v>95000</v>
      </c>
      <c r="J13" s="11">
        <f t="shared" ref="J13" si="16">STDEV(F13,G13,H13)</f>
        <v>22912.878474779201</v>
      </c>
      <c r="K13" s="11"/>
      <c r="L13" s="6">
        <f t="shared" ref="L13" si="17">J13/I13*100</f>
        <v>24.118819447136001</v>
      </c>
      <c r="M13" s="12">
        <f>ROUND(D13*ROUND(I13*(100 + IF(ISNUMBER(#REF!),#REF!, 0))/100, 2), 2)</f>
        <v>95000</v>
      </c>
      <c r="N13" s="12"/>
    </row>
    <row r="14" spans="1:14" ht="46.5" customHeight="1" x14ac:dyDescent="0.25">
      <c r="A14" s="10">
        <v>7</v>
      </c>
      <c r="B14" s="10"/>
      <c r="C14" s="3" t="s">
        <v>19</v>
      </c>
      <c r="D14" s="7">
        <v>1</v>
      </c>
      <c r="E14" s="4" t="s">
        <v>16</v>
      </c>
      <c r="F14" s="8">
        <v>75000</v>
      </c>
      <c r="G14" s="8">
        <v>120000</v>
      </c>
      <c r="H14" s="8">
        <v>90000</v>
      </c>
      <c r="I14" s="5">
        <f t="shared" ref="I14" si="18">ROUND(AVERAGE(F14,G14,H14), 2)</f>
        <v>95000</v>
      </c>
      <c r="J14" s="11">
        <f t="shared" ref="J14" si="19">STDEV(F14,G14,H14)</f>
        <v>22912.878474779201</v>
      </c>
      <c r="K14" s="11"/>
      <c r="L14" s="6">
        <f t="shared" ref="L14" si="20">J14/I14*100</f>
        <v>24.118819447136001</v>
      </c>
      <c r="M14" s="12">
        <f>ROUND(D14*ROUND(I14*(100 + IF(ISNUMBER(#REF!),#REF!, 0))/100, 2), 2)</f>
        <v>95000</v>
      </c>
      <c r="N14" s="12"/>
    </row>
    <row r="15" spans="1:14" ht="46.5" customHeight="1" x14ac:dyDescent="0.25">
      <c r="A15" s="10">
        <v>8</v>
      </c>
      <c r="B15" s="10"/>
      <c r="C15" s="3" t="s">
        <v>20</v>
      </c>
      <c r="D15" s="7">
        <v>1</v>
      </c>
      <c r="E15" s="4" t="s">
        <v>16</v>
      </c>
      <c r="F15" s="8">
        <v>75000</v>
      </c>
      <c r="G15" s="8">
        <v>120000</v>
      </c>
      <c r="H15" s="8">
        <v>90000</v>
      </c>
      <c r="I15" s="5">
        <f t="shared" ref="I15" si="21">ROUND(AVERAGE(F15,G15,H15), 2)</f>
        <v>95000</v>
      </c>
      <c r="J15" s="11">
        <f t="shared" ref="J15" si="22">STDEV(F15,G15,H15)</f>
        <v>22912.878474779201</v>
      </c>
      <c r="K15" s="11"/>
      <c r="L15" s="6">
        <f t="shared" ref="L15" si="23">J15/I15*100</f>
        <v>24.118819447136001</v>
      </c>
      <c r="M15" s="12">
        <f>ROUND(D15*ROUND(I15*(100 + IF(ISNUMBER(#REF!),#REF!, 0))/100, 2), 2)</f>
        <v>95000</v>
      </c>
      <c r="N15" s="12"/>
    </row>
    <row r="16" spans="1:14" ht="46.5" customHeight="1" x14ac:dyDescent="0.25">
      <c r="A16" s="10">
        <v>9</v>
      </c>
      <c r="B16" s="10"/>
      <c r="C16" s="3" t="s">
        <v>21</v>
      </c>
      <c r="D16" s="7">
        <v>1</v>
      </c>
      <c r="E16" s="4" t="s">
        <v>16</v>
      </c>
      <c r="F16" s="8">
        <v>150000</v>
      </c>
      <c r="G16" s="8">
        <v>250000</v>
      </c>
      <c r="H16" s="8">
        <v>150000</v>
      </c>
      <c r="I16" s="5">
        <f t="shared" ref="I16" si="24">ROUND(AVERAGE(F16,G16,H16), 2)</f>
        <v>183333.33</v>
      </c>
      <c r="J16" s="11">
        <f t="shared" ref="J16" si="25">STDEV(F16,G16,H16)</f>
        <v>57735.026918962598</v>
      </c>
      <c r="K16" s="11"/>
      <c r="L16" s="6">
        <f t="shared" ref="L16" si="26">J16/I16*100</f>
        <v>31.491833437467481</v>
      </c>
      <c r="M16" s="12">
        <f>ROUND(D16*ROUND(I16*(100 + IF(ISNUMBER(#REF!),#REF!, 0))/100, 2), 2)</f>
        <v>183333.33</v>
      </c>
      <c r="N16" s="12"/>
    </row>
    <row r="17" spans="1:14" ht="46.5" customHeight="1" x14ac:dyDescent="0.25">
      <c r="A17" s="10">
        <v>10</v>
      </c>
      <c r="B17" s="10"/>
      <c r="C17" s="3" t="s">
        <v>22</v>
      </c>
      <c r="D17" s="7">
        <v>1</v>
      </c>
      <c r="E17" s="4" t="s">
        <v>16</v>
      </c>
      <c r="F17" s="8">
        <v>75000</v>
      </c>
      <c r="G17" s="8">
        <v>120000</v>
      </c>
      <c r="H17" s="8">
        <v>150000</v>
      </c>
      <c r="I17" s="5">
        <f t="shared" ref="I17" si="27">ROUND(AVERAGE(F17,G17,H17), 2)</f>
        <v>115000</v>
      </c>
      <c r="J17" s="11">
        <f t="shared" ref="J17" si="28">STDEV(F17,G17,H17)</f>
        <v>37749.17217635375</v>
      </c>
      <c r="K17" s="11"/>
      <c r="L17" s="6">
        <f t="shared" ref="L17" si="29">J17/I17*100</f>
        <v>32.825367109872829</v>
      </c>
      <c r="M17" s="12">
        <f>ROUND(D17*ROUND(I17*(100 + IF(ISNUMBER(#REF!),#REF!, 0))/100, 2), 2)</f>
        <v>115000</v>
      </c>
      <c r="N17" s="12"/>
    </row>
    <row r="18" spans="1:14" ht="33" customHeight="1" x14ac:dyDescent="0.25">
      <c r="A18" s="10">
        <v>11</v>
      </c>
      <c r="B18" s="10"/>
      <c r="C18" s="3" t="s">
        <v>23</v>
      </c>
      <c r="D18" s="7">
        <v>1</v>
      </c>
      <c r="E18" s="4" t="s">
        <v>16</v>
      </c>
      <c r="F18" s="8">
        <v>230000</v>
      </c>
      <c r="G18" s="8">
        <v>300000</v>
      </c>
      <c r="H18" s="8">
        <v>250000</v>
      </c>
      <c r="I18" s="5">
        <f t="shared" ref="I18" si="30">ROUND(AVERAGE(F18,G18,H18), 2)</f>
        <v>260000</v>
      </c>
      <c r="J18" s="11">
        <f t="shared" ref="J18" si="31">STDEV(F18,G18,H18)</f>
        <v>36055.512754639894</v>
      </c>
      <c r="K18" s="11"/>
      <c r="L18" s="6">
        <f t="shared" ref="L18" si="32">J18/I18*100</f>
        <v>13.867504905630728</v>
      </c>
      <c r="M18" s="12">
        <f>ROUND(D18*ROUND(I18*(100 + IF(ISNUMBER(#REF!),#REF!, 0))/100, 2), 2)</f>
        <v>260000</v>
      </c>
      <c r="N18" s="12"/>
    </row>
    <row r="19" spans="1:14" ht="33" customHeight="1" x14ac:dyDescent="0.25">
      <c r="A19" s="10">
        <v>12</v>
      </c>
      <c r="B19" s="10"/>
      <c r="C19" s="3" t="s">
        <v>24</v>
      </c>
      <c r="D19" s="7">
        <v>1</v>
      </c>
      <c r="E19" s="4" t="s">
        <v>16</v>
      </c>
      <c r="F19" s="8">
        <v>75000</v>
      </c>
      <c r="G19" s="8">
        <v>120000</v>
      </c>
      <c r="H19" s="8">
        <v>90000</v>
      </c>
      <c r="I19" s="5">
        <f t="shared" ref="I19" si="33">ROUND(AVERAGE(F19,G19,H19), 2)</f>
        <v>95000</v>
      </c>
      <c r="J19" s="11">
        <f t="shared" ref="J19" si="34">STDEV(F19,G19,H19)</f>
        <v>22912.878474779201</v>
      </c>
      <c r="K19" s="11"/>
      <c r="L19" s="6">
        <f t="shared" ref="L19" si="35">J19/I19*100</f>
        <v>24.118819447136001</v>
      </c>
      <c r="M19" s="12">
        <f>ROUND(D19*ROUND(I19*(100 + IF(ISNUMBER(#REF!),#REF!, 0))/100, 2), 2)</f>
        <v>95000</v>
      </c>
      <c r="N19" s="12"/>
    </row>
    <row r="20" spans="1:14" ht="33" customHeight="1" x14ac:dyDescent="0.25">
      <c r="A20" s="10">
        <v>13</v>
      </c>
      <c r="B20" s="10"/>
      <c r="C20" s="3" t="s">
        <v>25</v>
      </c>
      <c r="D20" s="7">
        <v>1</v>
      </c>
      <c r="E20" s="4" t="s">
        <v>16</v>
      </c>
      <c r="F20" s="8">
        <v>75000</v>
      </c>
      <c r="G20" s="8">
        <v>120000</v>
      </c>
      <c r="H20" s="8">
        <v>90000</v>
      </c>
      <c r="I20" s="5">
        <f t="shared" ref="I20" si="36">ROUND(AVERAGE(F20,G20,H20), 2)</f>
        <v>95000</v>
      </c>
      <c r="J20" s="11">
        <f t="shared" ref="J20" si="37">STDEV(F20,G20,H20)</f>
        <v>22912.878474779201</v>
      </c>
      <c r="K20" s="11"/>
      <c r="L20" s="6">
        <f t="shared" ref="L20" si="38">J20/I20*100</f>
        <v>24.118819447136001</v>
      </c>
      <c r="M20" s="12">
        <f>ROUND(D20*ROUND(I20*(100 + IF(ISNUMBER(#REF!),#REF!, 0))/100, 2), 2)</f>
        <v>95000</v>
      </c>
      <c r="N20" s="12"/>
    </row>
    <row r="21" spans="1:14" ht="33" customHeight="1" x14ac:dyDescent="0.25">
      <c r="A21" s="32">
        <v>14</v>
      </c>
      <c r="B21" s="32"/>
      <c r="C21" s="28" t="s">
        <v>26</v>
      </c>
      <c r="D21" s="29">
        <v>1</v>
      </c>
      <c r="E21" s="30" t="s">
        <v>16</v>
      </c>
      <c r="F21" s="31">
        <v>200000</v>
      </c>
      <c r="G21" s="31">
        <v>180000</v>
      </c>
      <c r="H21" s="31">
        <v>150000</v>
      </c>
      <c r="I21" s="5">
        <f t="shared" ref="I21" si="39">ROUND(AVERAGE(F21,G21,H21), 2)</f>
        <v>176666.67</v>
      </c>
      <c r="J21" s="11">
        <f t="shared" ref="J21" si="40">STDEV(F21,G21,H21)</f>
        <v>25166.114784235884</v>
      </c>
      <c r="K21" s="11"/>
      <c r="L21" s="6">
        <f t="shared" ref="L21" si="41">J21/I21*100</f>
        <v>14.244970363813323</v>
      </c>
      <c r="M21" s="12">
        <f>ROUND(D21*ROUND(I21*(100 + IF(ISNUMBER(#REF!),#REF!, 0))/100, 2), 2)</f>
        <v>176666.67</v>
      </c>
      <c r="N21" s="12"/>
    </row>
    <row r="22" spans="1:14" ht="33" customHeight="1" x14ac:dyDescent="0.25">
      <c r="A22" s="10">
        <v>15</v>
      </c>
      <c r="B22" s="10"/>
      <c r="C22" s="28" t="s">
        <v>27</v>
      </c>
      <c r="D22" s="29">
        <v>1</v>
      </c>
      <c r="E22" s="30" t="s">
        <v>16</v>
      </c>
      <c r="F22" s="31">
        <v>80000</v>
      </c>
      <c r="G22" s="31">
        <v>75000</v>
      </c>
      <c r="H22" s="31">
        <v>50000</v>
      </c>
      <c r="I22" s="5">
        <f t="shared" ref="I22" si="42">ROUND(AVERAGE(F22,G22,H22), 2)</f>
        <v>68333.33</v>
      </c>
      <c r="J22" s="11">
        <f t="shared" ref="J22" si="43">STDEV(F22,G22,H22)</f>
        <v>16072.751268321581</v>
      </c>
      <c r="K22" s="11"/>
      <c r="L22" s="6">
        <f t="shared" ref="L22" si="44">J22/I22*100</f>
        <v>23.521100564426732</v>
      </c>
      <c r="M22" s="12">
        <f>ROUND(D22*ROUND(I22*(100 + IF(ISNUMBER(#REF!),#REF!, 0))/100, 2), 2)</f>
        <v>68333.33</v>
      </c>
      <c r="N22" s="12"/>
    </row>
    <row r="23" spans="1:14" ht="33" customHeight="1" x14ac:dyDescent="0.25">
      <c r="A23" s="10">
        <v>16</v>
      </c>
      <c r="B23" s="10"/>
      <c r="C23" s="3" t="s">
        <v>33</v>
      </c>
      <c r="D23" s="7">
        <v>1</v>
      </c>
      <c r="E23" s="4" t="s">
        <v>16</v>
      </c>
      <c r="F23" s="8">
        <v>168800</v>
      </c>
      <c r="G23" s="8">
        <v>225000</v>
      </c>
      <c r="H23" s="8">
        <v>213000</v>
      </c>
      <c r="I23" s="5">
        <f t="shared" ref="I23" si="45">ROUND(AVERAGE(F23,G23,H23), 2)</f>
        <v>202266.67</v>
      </c>
      <c r="J23" s="11">
        <f t="shared" ref="J23" si="46">STDEV(F23,G23,H23)</f>
        <v>29597.522418833232</v>
      </c>
      <c r="K23" s="11"/>
      <c r="L23" s="6">
        <f t="shared" ref="L23" si="47">J23/I23*100</f>
        <v>14.632921192024979</v>
      </c>
      <c r="M23" s="12">
        <f>ROUND(D23*ROUND(I23*(100 + IF(ISNUMBER(#REF!),#REF!, 0))/100, 2), 2)</f>
        <v>202266.67</v>
      </c>
      <c r="N23" s="12"/>
    </row>
    <row r="24" spans="1:14" ht="33" customHeight="1" x14ac:dyDescent="0.25">
      <c r="A24" s="10">
        <v>17</v>
      </c>
      <c r="B24" s="10"/>
      <c r="C24" s="3" t="s">
        <v>34</v>
      </c>
      <c r="D24" s="7">
        <v>1</v>
      </c>
      <c r="E24" s="4" t="s">
        <v>16</v>
      </c>
      <c r="F24" s="8">
        <v>785000</v>
      </c>
      <c r="G24" s="8">
        <v>500000</v>
      </c>
      <c r="H24" s="8">
        <v>700000</v>
      </c>
      <c r="I24" s="5">
        <f t="shared" ref="I24" si="48">ROUND(AVERAGE(F24,G24,H24), 2)</f>
        <v>661666.67000000004</v>
      </c>
      <c r="J24" s="11">
        <f t="shared" ref="J24" si="49">STDEV(F24,G24,H24)</f>
        <v>146315.8683579241</v>
      </c>
      <c r="K24" s="11"/>
      <c r="L24" s="6">
        <f t="shared" ref="L24" si="50">J24/I24*100</f>
        <v>22.113229363347575</v>
      </c>
      <c r="M24" s="12">
        <f>ROUND(D24*ROUND(I24*(100 + IF(ISNUMBER(#REF!),#REF!, 0))/100, 2), 2)</f>
        <v>661666.67000000004</v>
      </c>
      <c r="N24" s="12"/>
    </row>
    <row r="25" spans="1:14" ht="18.75" customHeight="1" x14ac:dyDescent="0.25">
      <c r="B25" s="13" t="s">
        <v>9</v>
      </c>
      <c r="C25" s="13"/>
      <c r="M25" s="16">
        <f>SUM(M8:N24)</f>
        <v>9251689.3399999999</v>
      </c>
      <c r="N25" s="16"/>
    </row>
    <row r="26" spans="1:14" ht="74.25" customHeight="1" x14ac:dyDescent="0.25">
      <c r="B26" s="14" t="s">
        <v>10</v>
      </c>
      <c r="C26" s="14"/>
      <c r="D26" s="14"/>
      <c r="E26" s="14"/>
      <c r="F26" s="14"/>
      <c r="G26" s="14"/>
      <c r="H26" s="14"/>
      <c r="I26" s="14"/>
      <c r="J26" s="14"/>
      <c r="K26" s="14"/>
      <c r="L26" s="14"/>
      <c r="M26" s="14"/>
      <c r="N26" s="14"/>
    </row>
    <row r="27" spans="1:14" ht="16.5" customHeight="1" x14ac:dyDescent="0.25">
      <c r="B27" s="15"/>
      <c r="C27" s="15"/>
      <c r="D27" s="15"/>
      <c r="E27" s="15"/>
      <c r="F27" s="15"/>
      <c r="G27" s="15"/>
      <c r="H27" s="15"/>
      <c r="I27" s="15"/>
      <c r="J27" s="15"/>
      <c r="K27" s="15"/>
      <c r="L27" s="15"/>
      <c r="M27" s="15"/>
      <c r="N27" s="15"/>
    </row>
    <row r="28" spans="1:14" ht="10.5" customHeight="1" x14ac:dyDescent="0.25"/>
    <row r="29" spans="1:14" ht="6" customHeight="1" x14ac:dyDescent="0.25">
      <c r="J29" s="9"/>
    </row>
  </sheetData>
  <mergeCells count="71">
    <mergeCell ref="L5:L6"/>
    <mergeCell ref="M5:N5"/>
    <mergeCell ref="A8:B8"/>
    <mergeCell ref="J8:K8"/>
    <mergeCell ref="M8:N8"/>
    <mergeCell ref="B27:N27"/>
    <mergeCell ref="M25:N25"/>
    <mergeCell ref="A1:N1"/>
    <mergeCell ref="A2:N2"/>
    <mergeCell ref="C3:N3"/>
    <mergeCell ref="F6:H7"/>
    <mergeCell ref="J6:K7"/>
    <mergeCell ref="M6:M7"/>
    <mergeCell ref="N6:N7"/>
    <mergeCell ref="C4:N4"/>
    <mergeCell ref="E5:E7"/>
    <mergeCell ref="I5:I7"/>
    <mergeCell ref="J5:K5"/>
    <mergeCell ref="A5:B7"/>
    <mergeCell ref="C5:C7"/>
    <mergeCell ref="D5:D7"/>
    <mergeCell ref="B25:C25"/>
    <mergeCell ref="B26:N26"/>
    <mergeCell ref="A10:B10"/>
    <mergeCell ref="J10:K10"/>
    <mergeCell ref="M10:N10"/>
    <mergeCell ref="A12:B12"/>
    <mergeCell ref="J12:K12"/>
    <mergeCell ref="M12:N12"/>
    <mergeCell ref="A13:B13"/>
    <mergeCell ref="J13:K13"/>
    <mergeCell ref="M13:N13"/>
    <mergeCell ref="A14:B14"/>
    <mergeCell ref="J14:K14"/>
    <mergeCell ref="M14:N14"/>
    <mergeCell ref="A15:B15"/>
    <mergeCell ref="J15:K15"/>
    <mergeCell ref="M15:N15"/>
    <mergeCell ref="A16:B16"/>
    <mergeCell ref="J16:K16"/>
    <mergeCell ref="M16:N16"/>
    <mergeCell ref="A17:B17"/>
    <mergeCell ref="J17:K17"/>
    <mergeCell ref="M17:N17"/>
    <mergeCell ref="J18:K18"/>
    <mergeCell ref="M18:N18"/>
    <mergeCell ref="A19:B19"/>
    <mergeCell ref="J19:K19"/>
    <mergeCell ref="M19:N19"/>
    <mergeCell ref="A22:B22"/>
    <mergeCell ref="J22:K22"/>
    <mergeCell ref="M22:N22"/>
    <mergeCell ref="A9:B9"/>
    <mergeCell ref="J9:K9"/>
    <mergeCell ref="M9:N9"/>
    <mergeCell ref="A11:B11"/>
    <mergeCell ref="J11:K11"/>
    <mergeCell ref="M11:N11"/>
    <mergeCell ref="A20:B20"/>
    <mergeCell ref="J20:K20"/>
    <mergeCell ref="M20:N20"/>
    <mergeCell ref="A21:B21"/>
    <mergeCell ref="J21:K21"/>
    <mergeCell ref="M21:N21"/>
    <mergeCell ref="A18:B18"/>
    <mergeCell ref="A23:B23"/>
    <mergeCell ref="J23:K23"/>
    <mergeCell ref="M23:N23"/>
    <mergeCell ref="A24:B24"/>
    <mergeCell ref="J24:K24"/>
    <mergeCell ref="M24:N24"/>
  </mergeCells>
  <pageMargins left="0.51181102362204722" right="0.19685039370078741" top="0.15748031496062992" bottom="0"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Муравлёва Татьяна Ивановна</cp:lastModifiedBy>
  <cp:lastPrinted>2025-06-16T13:34:09Z</cp:lastPrinted>
  <dcterms:created xsi:type="dcterms:W3CDTF">2024-11-14T09:54:39Z</dcterms:created>
  <dcterms:modified xsi:type="dcterms:W3CDTF">2026-07-06T17:07:43Z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21.2.7.0</vt:lpwstr>
  </property>
</Properties>
</file>