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Обоснование НМЦД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1" l="1"/>
  <c r="V14" i="1"/>
  <c r="V15" i="1"/>
  <c r="V16" i="1"/>
  <c r="J27" i="1"/>
  <c r="H27" i="1"/>
  <c r="F27" i="1"/>
  <c r="H13" i="1" l="1"/>
  <c r="F15" i="1"/>
  <c r="H15" i="1"/>
  <c r="F16" i="1"/>
  <c r="H16" i="1"/>
  <c r="F17" i="1"/>
  <c r="H17" i="1"/>
  <c r="F18" i="1"/>
  <c r="H18" i="1"/>
  <c r="R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13" i="1"/>
  <c r="F13" i="1"/>
  <c r="J13" i="1"/>
  <c r="Q13" i="1"/>
  <c r="V13" i="1" s="1"/>
  <c r="E8" i="1" s="1"/>
  <c r="F14" i="1"/>
  <c r="H14" i="1"/>
  <c r="S13" i="1" l="1"/>
  <c r="T13" i="1" s="1"/>
  <c r="U13" i="1" s="1"/>
  <c r="R14" i="1"/>
  <c r="R15" i="1"/>
  <c r="R16" i="1"/>
  <c r="R17" i="1"/>
  <c r="R18" i="1"/>
  <c r="Q14" i="1"/>
  <c r="Q15" i="1"/>
  <c r="Q16" i="1"/>
  <c r="Q17" i="1"/>
  <c r="Q18" i="1"/>
  <c r="S18" i="1" l="1"/>
  <c r="T18" i="1" s="1"/>
  <c r="U18" i="1" s="1"/>
  <c r="S15" i="1"/>
  <c r="T15" i="1" s="1"/>
  <c r="U15" i="1" s="1"/>
  <c r="S16" i="1"/>
  <c r="T16" i="1" s="1"/>
  <c r="U16" i="1" s="1"/>
  <c r="S17" i="1"/>
  <c r="T17" i="1" s="1"/>
  <c r="U17" i="1" s="1"/>
  <c r="S14" i="1"/>
  <c r="T14" i="1" s="1"/>
  <c r="U14" i="1" s="1"/>
  <c r="J15" i="1"/>
  <c r="J16" i="1"/>
  <c r="J14" i="1"/>
  <c r="F19" i="1"/>
  <c r="F20" i="1"/>
  <c r="F21" i="1"/>
  <c r="F22" i="1"/>
  <c r="F23" i="1"/>
  <c r="F24" i="1"/>
  <c r="F25" i="1"/>
  <c r="F26" i="1"/>
  <c r="J25" i="1" l="1"/>
  <c r="J24" i="1"/>
  <c r="J23" i="1"/>
  <c r="H24" i="1"/>
  <c r="Q24" i="1"/>
  <c r="R24" i="1"/>
  <c r="H25" i="1"/>
  <c r="H26" i="1"/>
  <c r="H23" i="1"/>
  <c r="Q26" i="1"/>
  <c r="Q25" i="1"/>
  <c r="R25" i="1"/>
  <c r="Q23" i="1"/>
  <c r="R23" i="1"/>
  <c r="Q21" i="1"/>
  <c r="R21" i="1"/>
  <c r="Q20" i="1"/>
  <c r="R20" i="1"/>
  <c r="Q19" i="1"/>
  <c r="R19" i="1"/>
  <c r="H21" i="1"/>
  <c r="J21" i="1"/>
  <c r="H20" i="1"/>
  <c r="J20" i="1"/>
  <c r="H19" i="1"/>
  <c r="J19" i="1"/>
  <c r="J18" i="1"/>
  <c r="J17" i="1"/>
  <c r="R26" i="1"/>
  <c r="N26" i="1"/>
  <c r="J26" i="1"/>
  <c r="R22" i="1"/>
  <c r="Q22" i="1"/>
  <c r="N22" i="1"/>
  <c r="J22" i="1"/>
  <c r="H22" i="1"/>
  <c r="S23" i="1" l="1"/>
  <c r="T23" i="1" s="1"/>
  <c r="U23" i="1" s="1"/>
  <c r="S24" i="1"/>
  <c r="T24" i="1" s="1"/>
  <c r="U24" i="1" s="1"/>
  <c r="S25" i="1"/>
  <c r="T25" i="1" s="1"/>
  <c r="U25" i="1" s="1"/>
  <c r="S26" i="1"/>
  <c r="T26" i="1" s="1"/>
  <c r="U26" i="1" s="1"/>
  <c r="S22" i="1"/>
  <c r="T22" i="1" s="1"/>
  <c r="U22" i="1" s="1"/>
  <c r="S19" i="1"/>
  <c r="T19" i="1" s="1"/>
  <c r="U19" i="1" s="1"/>
  <c r="S21" i="1"/>
  <c r="T21" i="1" s="1"/>
  <c r="U21" i="1" s="1"/>
  <c r="S20" i="1"/>
  <c r="T20" i="1" s="1"/>
  <c r="U20" i="1" s="1"/>
</calcChain>
</file>

<file path=xl/sharedStrings.xml><?xml version="1.0" encoding="utf-8"?>
<sst xmlns="http://schemas.openxmlformats.org/spreadsheetml/2006/main" count="58" uniqueCount="45">
  <si>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</si>
  <si>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</si>
  <si>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</si>
  <si>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</si>
  <si>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</si>
  <si>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</si>
  <si>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</si>
  <si>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</si>
  <si>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</si>
  <si>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</si>
  <si>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</si>
  <si>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</si>
  <si>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</si>
  <si>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</si>
  <si>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</si>
  <si>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</si>
  <si>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</si>
  <si>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</si>
  <si>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</si>
  <si>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</si>
  <si>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</si>
  <si>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</si>
  <si>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</si>
  <si>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</si>
  <si>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</si>
  <si>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</si>
  <si>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</si>
  <si>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</si>
  <si>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</si>
  <si>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</si>
  <si>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Наименование товара (работ, услуг)</t>
  </si>
  <si>
    <t>Объем поставки товара (работ, услуг)</t>
  </si>
  <si>
    <t>* В результате направленных запросов потенциальным контрагентам и невозможности получения ценовой информации не менее чем из трех источников, Заказчиком произведен расчет с использованием меньшего количества источников,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</si>
  <si>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</si>
  <si>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</si>
  <si>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№289 от 02.03.2026</t>
  </si>
  <si>
    <t>№288 от 02.03.2026</t>
  </si>
  <si>
    <t xml:space="preserve">заключаемого на Оказание комплекс услуг по промывке, очистке и телеинспекции трубопроводов на самотечном канализационном коллекторе
</t>
  </si>
  <si>
    <t>Диаметр 200</t>
  </si>
  <si>
    <t>метр</t>
  </si>
  <si>
    <t>Диаметр 250</t>
  </si>
  <si>
    <t>Диаметр 300</t>
  </si>
  <si>
    <t xml:space="preserve"> м3.</t>
  </si>
  <si>
    <t>Откачка ила с колодцев</t>
  </si>
  <si>
    <t>№б/н от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</si>
</sst>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20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7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4" fontId="10" fillId="4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shrinkToFit="1"/>
    </xf>
    <xf numFmtId="4" fontId="10" fillId="4" borderId="1" xfId="0" applyNumberFormat="1" applyFont="1" applyFill="1" applyBorder="1" applyAlignment="1">
      <alignment horizontal="right" vertical="top" shrinkToFit="1"/>
    </xf>
    <xf numFmtId="4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shrinkToFit="1"/>
    </xf>
    <xf numFmtId="0" fontId="10" fillId="4" borderId="1" xfId="0" applyFont="1" applyFill="1" applyBorder="1" applyAlignment="1">
      <alignment horizontal="center" vertical="top" shrinkToFit="1"/>
    </xf>
    <xf numFmtId="4" fontId="13" fillId="0" borderId="1" xfId="0" applyNumberFormat="1" applyFont="1" applyBorder="1" applyAlignment="1">
      <alignment horizontal="right" vertical="top" shrinkToFit="1"/>
    </xf>
    <xf numFmtId="4" fontId="1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vertical="top"/>
    </xf>
    <xf numFmtId="4" fontId="14" fillId="0" borderId="1" xfId="0" applyNumberFormat="1" applyFont="1" applyBorder="1" applyAlignment="1">
      <alignment vertical="top" wrapText="1"/>
    </xf>
    <xf numFmtId="0" fontId="15" fillId="0" borderId="0" xfId="0" applyFont="1" applyAlignment="1">
      <alignment horizontal="justify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166" fontId="15" fillId="0" borderId="0" xfId="0" applyNumberFormat="1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4" fontId="10" fillId="5" borderId="1" xfId="0" applyNumberFormat="1" applyFont="1" applyFill="1" applyBorder="1" applyAlignment="1">
      <alignment horizontal="right" vertical="top" wrapText="1"/>
    </xf>
    <xf numFmtId="165" fontId="10" fillId="0" borderId="1" xfId="0" applyNumberFormat="1" applyFont="1" applyBorder="1" applyAlignment="1">
      <alignment horizontal="right" vertical="top" wrapText="1"/>
    </xf>
    <xf numFmtId="3" fontId="19" fillId="0" borderId="9" xfId="0" applyNumberFormat="1" applyFont="1" applyBorder="1" applyAlignment="1">
      <alignment horizontal="center" vertical="top"/>
    </xf>
    <xf numFmtId="3" fontId="16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4" borderId="9" xfId="0" applyFont="1" applyFill="1" applyBorder="1" applyAlignment="1">
      <alignment horizontal="center" vertical="top" shrinkToFit="1"/>
    </xf>
    <xf numFmtId="165" fontId="10" fillId="0" borderId="1" xfId="0" applyNumberFormat="1" applyFont="1" applyFill="1" applyBorder="1" applyAlignment="1">
      <alignment horizontal="right" vertical="top" wrapText="1"/>
    </xf>
    <xf numFmtId="4" fontId="10" fillId="0" borderId="1" xfId="0" applyNumberFormat="1" applyFont="1" applyFill="1" applyBorder="1" applyAlignment="1">
      <alignment horizontal="right" vertical="top" shrinkToFit="1"/>
    </xf>
    <xf numFmtId="0" fontId="10" fillId="0" borderId="1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justify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1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0" fontId="14" fillId="0" borderId="3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4" xfId="0" applyFont="1" applyFill="1" applyBorder="1" applyAlignment="1">
      <alignment horizontal="justify" vertical="top" wrapText="1"/>
    </xf>
    <xf numFmtId="0" fontId="10" fillId="0" borderId="1" xfId="0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165" fontId="8" fillId="3" borderId="0" xfId="0" applyNumberFormat="1" applyFont="1" applyFill="1" applyAlignment="1">
      <alignment horizontal="center" vertical="top" wrapText="1"/>
    </xf>
    <xf numFmtId="165" fontId="7" fillId="0" borderId="0" xfId="0" applyNumberFormat="1" applyFont="1" applyAlignment="1">
      <alignment horizontal="left" vertical="top" wrapText="1"/>
    </xf>
    <xf numFmtId="4" fontId="13" fillId="0" borderId="1" xfId="0" applyNumberFormat="1" applyFont="1" applyBorder="1" applyAlignment="1">
      <alignment vertical="top"/>
    </xf>
    <xf numFmtId="4" fontId="10" fillId="0" borderId="1" xfId="0" applyNumberFormat="1" applyFon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53341</xdr:colOff>
      <xdr:row>31</xdr:row>
      <xdr:rowOff>211452</xdr:rowOff>
    </xdr:from>
    <xdr:to>
      <xdr:col>3</xdr:col>
      <xdr:colOff>495299</xdr:colOff>
      <xdr:row>31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30</xdr:row>
      <xdr:rowOff>422036</xdr:rowOff>
    </xdr:from>
    <xdr:to>
      <xdr:col>4</xdr:col>
      <xdr:colOff>336186</xdr:colOff>
      <xdr:row>31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31</xdr:row>
      <xdr:rowOff>211452</xdr:rowOff>
    </xdr:from>
    <xdr:to>
      <xdr:col>3</xdr:col>
      <xdr:colOff>495299</xdr:colOff>
      <xdr:row>31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74295</xdr:colOff>
      <xdr:row>29</xdr:row>
      <xdr:rowOff>998367</xdr:rowOff>
    </xdr:from>
    <xdr:to>
      <xdr:col>3</xdr:col>
      <xdr:colOff>228600</xdr:colOff>
      <xdr:row>29</xdr:row>
      <xdr:rowOff>1262136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2093595" y="4751217"/>
          <a:ext cx="782955" cy="263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Normal="100" workbookViewId="0">
      <selection activeCell="Q9" sqref="Q9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1.7109375" style="1" bestFit="1" customWidth="1"/>
    <col min="6" max="6" width="11" style="1" customWidth="1"/>
    <col min="7" max="7" width="11.7109375" style="1" bestFit="1" customWidth="1"/>
    <col min="8" max="8" width="11" style="1" customWidth="1"/>
    <col min="9" max="9" width="11.140625" style="1" customWidth="1"/>
    <col min="10" max="10" width="10.28515625" style="1" customWidth="1"/>
    <col min="11" max="11" width="7.8554687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2" width="14.28515625" style="1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3" s="2" customFormat="1" ht="12" x14ac:dyDescent="0.25">
      <c r="F1" s="3"/>
      <c r="G1" s="3"/>
      <c r="H1" s="3"/>
      <c r="V1" s="4" t="s">
        <v>0</v>
      </c>
    </row>
    <row r="2" spans="1:23" s="2" customFormat="1" ht="12" x14ac:dyDescent="0.25">
      <c r="F2" s="3"/>
      <c r="G2" s="3"/>
      <c r="H2" s="3"/>
      <c r="V2" s="4" t="s">
        <v>1</v>
      </c>
    </row>
    <row r="3" spans="1:23" s="5" customFormat="1" ht="11.25" x14ac:dyDescent="0.25"/>
    <row r="4" spans="1:23" ht="15.75" x14ac:dyDescent="0.25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</row>
    <row r="5" spans="1:23" ht="15.75" x14ac:dyDescent="0.25">
      <c r="A5" s="67" t="s">
        <v>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</row>
    <row r="6" spans="1:23" ht="15.75" x14ac:dyDescent="0.25">
      <c r="A6" s="68" t="s">
        <v>37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3" s="6" customFormat="1" ht="11.25" x14ac:dyDescent="0.25">
      <c r="T7" s="5"/>
      <c r="U7" s="5"/>
      <c r="V7" s="5"/>
    </row>
    <row r="8" spans="1:23" s="7" customFormat="1" ht="15.75" customHeight="1" x14ac:dyDescent="0.25">
      <c r="A8" s="69" t="s">
        <v>4</v>
      </c>
      <c r="B8" s="69"/>
      <c r="C8" s="69"/>
      <c r="D8" s="69"/>
      <c r="E8" s="70">
        <f>V27</f>
        <v>1033234.28</v>
      </c>
      <c r="F8" s="70"/>
      <c r="G8" s="71" t="s">
        <v>5</v>
      </c>
      <c r="H8" s="71"/>
      <c r="I8" s="8"/>
      <c r="J8" s="9"/>
      <c r="K8" s="9"/>
      <c r="L8" s="9"/>
      <c r="M8" s="9"/>
      <c r="N8" s="9"/>
      <c r="O8" s="9"/>
      <c r="P8" s="9"/>
      <c r="Q8" s="9"/>
      <c r="R8" s="8"/>
      <c r="S8" s="8"/>
      <c r="T8" s="8"/>
      <c r="U8" s="10" t="s">
        <v>6</v>
      </c>
      <c r="V8" s="10"/>
    </row>
    <row r="9" spans="1:23" s="5" customFormat="1" ht="11.25" x14ac:dyDescent="0.25">
      <c r="A9" s="11"/>
      <c r="B9" s="12"/>
      <c r="C9" s="11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1"/>
      <c r="S9" s="11"/>
      <c r="T9" s="11"/>
      <c r="U9" s="10" t="s">
        <v>7</v>
      </c>
      <c r="V9" s="10"/>
    </row>
    <row r="10" spans="1:23" ht="15" customHeight="1" x14ac:dyDescent="0.25">
      <c r="A10" s="58" t="s">
        <v>8</v>
      </c>
      <c r="B10" s="58" t="s">
        <v>30</v>
      </c>
      <c r="C10" s="63" t="s">
        <v>31</v>
      </c>
      <c r="D10" s="64"/>
      <c r="E10" s="60" t="s">
        <v>9</v>
      </c>
      <c r="F10" s="60"/>
      <c r="G10" s="60" t="s">
        <v>10</v>
      </c>
      <c r="H10" s="60"/>
      <c r="I10" s="60" t="s">
        <v>11</v>
      </c>
      <c r="J10" s="60"/>
      <c r="K10" s="60" t="s">
        <v>12</v>
      </c>
      <c r="L10" s="60"/>
      <c r="M10" s="60" t="s">
        <v>13</v>
      </c>
      <c r="N10" s="60"/>
      <c r="O10" s="60" t="s">
        <v>14</v>
      </c>
      <c r="P10" s="60"/>
      <c r="Q10" s="59" t="s">
        <v>15</v>
      </c>
      <c r="R10" s="58" t="s">
        <v>16</v>
      </c>
      <c r="S10" s="58" t="s">
        <v>17</v>
      </c>
      <c r="T10" s="58" t="s">
        <v>18</v>
      </c>
      <c r="U10" s="58" t="s">
        <v>19</v>
      </c>
      <c r="V10" s="59" t="s">
        <v>20</v>
      </c>
    </row>
    <row r="11" spans="1:23" ht="27" customHeight="1" x14ac:dyDescent="0.25">
      <c r="A11" s="58"/>
      <c r="B11" s="58"/>
      <c r="C11" s="65"/>
      <c r="D11" s="66"/>
      <c r="E11" s="61" t="s">
        <v>44</v>
      </c>
      <c r="F11" s="61"/>
      <c r="G11" s="61" t="s">
        <v>35</v>
      </c>
      <c r="H11" s="61"/>
      <c r="I11" s="61" t="s">
        <v>36</v>
      </c>
      <c r="J11" s="61"/>
      <c r="K11" s="62"/>
      <c r="L11" s="61"/>
      <c r="M11" s="61"/>
      <c r="N11" s="61"/>
      <c r="O11" s="61"/>
      <c r="P11" s="61"/>
      <c r="Q11" s="59"/>
      <c r="R11" s="58"/>
      <c r="S11" s="58"/>
      <c r="T11" s="58"/>
      <c r="U11" s="58"/>
      <c r="V11" s="59"/>
    </row>
    <row r="12" spans="1:23" ht="27" customHeight="1" x14ac:dyDescent="0.25">
      <c r="A12" s="58"/>
      <c r="B12" s="58"/>
      <c r="C12" s="15" t="s">
        <v>21</v>
      </c>
      <c r="D12" s="17" t="s">
        <v>22</v>
      </c>
      <c r="E12" s="16" t="s">
        <v>23</v>
      </c>
      <c r="F12" s="16" t="s">
        <v>24</v>
      </c>
      <c r="G12" s="16" t="s">
        <v>23</v>
      </c>
      <c r="H12" s="16" t="s">
        <v>24</v>
      </c>
      <c r="I12" s="16" t="s">
        <v>23</v>
      </c>
      <c r="J12" s="16" t="s">
        <v>24</v>
      </c>
      <c r="K12" s="16" t="s">
        <v>23</v>
      </c>
      <c r="L12" s="16" t="s">
        <v>24</v>
      </c>
      <c r="M12" s="16" t="s">
        <v>23</v>
      </c>
      <c r="N12" s="16" t="s">
        <v>24</v>
      </c>
      <c r="O12" s="16" t="s">
        <v>23</v>
      </c>
      <c r="P12" s="16" t="s">
        <v>24</v>
      </c>
      <c r="Q12" s="59"/>
      <c r="R12" s="58"/>
      <c r="S12" s="58"/>
      <c r="T12" s="58"/>
      <c r="U12" s="58"/>
      <c r="V12" s="59"/>
    </row>
    <row r="13" spans="1:23" ht="16.5" customHeight="1" x14ac:dyDescent="0.25">
      <c r="A13" s="15">
        <v>1</v>
      </c>
      <c r="B13" s="43" t="s">
        <v>38</v>
      </c>
      <c r="C13" s="15" t="s">
        <v>39</v>
      </c>
      <c r="D13" s="41">
        <v>345</v>
      </c>
      <c r="E13" s="40">
        <v>1450</v>
      </c>
      <c r="F13" s="19">
        <f>E13*D13</f>
        <v>500250</v>
      </c>
      <c r="G13" s="40">
        <v>1500</v>
      </c>
      <c r="H13" s="19">
        <f t="shared" ref="H13:H26" si="0">G13*D13</f>
        <v>517500</v>
      </c>
      <c r="I13" s="45">
        <v>1250</v>
      </c>
      <c r="J13" s="46">
        <f>I13*D13</f>
        <v>431250</v>
      </c>
      <c r="K13" s="16"/>
      <c r="L13" s="19">
        <f>K13*D13</f>
        <v>0</v>
      </c>
      <c r="M13" s="16"/>
      <c r="N13" s="16"/>
      <c r="O13" s="16"/>
      <c r="P13" s="16"/>
      <c r="Q13" s="19">
        <f>ROUND(AVERAGE(E13,G13,I13,K13,M13),2)</f>
        <v>1400</v>
      </c>
      <c r="R13" s="22">
        <f>COUNTA(E13,G13,I13,K13,M13)</f>
        <v>3</v>
      </c>
      <c r="S13" s="22">
        <f>SQRT((IF(E13&gt;0,POWER(E13-Q13,2),0)+IF(G13&gt;0,POWER(G13-Q13,2),0)+IF(I13&gt;0,POWER(I13-Q13,2),0)+IF(K13&gt;0,POWER(K13-Q13,2),0)+IF(M13&gt;0,POWER(M13-Q13,2),0))/(R13-1))</f>
        <v>132.28756555322954</v>
      </c>
      <c r="T13" s="23">
        <f t="shared" ref="T13:T26" si="1">S13/Q13*100</f>
        <v>9.4491118252306805</v>
      </c>
      <c r="U13" s="23" t="str">
        <f t="shared" ref="U13:U26" si="2">IF(T13&lt;33,$U$8,$U$9)</f>
        <v>ОДН</v>
      </c>
      <c r="V13" s="24">
        <f>D13*Q13</f>
        <v>483000</v>
      </c>
    </row>
    <row r="14" spans="1:23" x14ac:dyDescent="0.25">
      <c r="A14" s="15">
        <v>2</v>
      </c>
      <c r="B14" s="43" t="s">
        <v>40</v>
      </c>
      <c r="C14" s="47" t="s">
        <v>39</v>
      </c>
      <c r="D14" s="42">
        <v>284</v>
      </c>
      <c r="E14" s="39">
        <v>1650</v>
      </c>
      <c r="F14" s="19">
        <f t="shared" ref="F14:F26" si="3">E14*D14</f>
        <v>468600</v>
      </c>
      <c r="G14" s="40">
        <v>1700</v>
      </c>
      <c r="H14" s="20">
        <f t="shared" si="0"/>
        <v>482800</v>
      </c>
      <c r="I14" s="18">
        <v>1500</v>
      </c>
      <c r="J14" s="19">
        <f t="shared" ref="J14:J26" si="4">I14*D14</f>
        <v>426000</v>
      </c>
      <c r="K14" s="21"/>
      <c r="L14" s="19">
        <f t="shared" ref="L14:L26" si="5">K14*D14</f>
        <v>0</v>
      </c>
      <c r="M14" s="19"/>
      <c r="N14" s="19"/>
      <c r="O14" s="19"/>
      <c r="P14" s="20"/>
      <c r="Q14" s="19">
        <f t="shared" ref="Q14:Q18" si="6">ROUND(AVERAGE(E14,G14,I14,K14,M14),2)</f>
        <v>1616.67</v>
      </c>
      <c r="R14" s="22">
        <f t="shared" ref="R14:R18" si="7">COUNTA(E14,G14,I14,K14,M14)</f>
        <v>3</v>
      </c>
      <c r="S14" s="22">
        <f t="shared" ref="S14:S18" si="8">SQRT((IF(E14&gt;0,POWER(E14-Q14,2),0)+IF(G14&gt;0,POWER(G14-Q14,2),0)+IF(I14&gt;0,POWER(I14-Q14,2),0)+IF(K14&gt;0,POWER(K14-Q14,2),0)+IF(M14&gt;0,POWER(M14-Q14,2),0))/(R14-1))</f>
        <v>104.08330005337072</v>
      </c>
      <c r="T14" s="23">
        <f t="shared" si="1"/>
        <v>6.4381289968497413</v>
      </c>
      <c r="U14" s="23" t="str">
        <f t="shared" si="2"/>
        <v>ОДН</v>
      </c>
      <c r="V14" s="24">
        <f t="shared" ref="V14:V16" si="9">D14*Q14</f>
        <v>459134.28</v>
      </c>
      <c r="W14" s="25"/>
    </row>
    <row r="15" spans="1:23" ht="15" customHeight="1" x14ac:dyDescent="0.25">
      <c r="A15" s="15">
        <v>3</v>
      </c>
      <c r="B15" s="43" t="s">
        <v>41</v>
      </c>
      <c r="C15" s="47" t="s">
        <v>39</v>
      </c>
      <c r="D15" s="42">
        <v>45</v>
      </c>
      <c r="E15" s="39">
        <v>1900</v>
      </c>
      <c r="F15" s="19">
        <f t="shared" ref="F15:F18" si="10">E15*D15</f>
        <v>85500</v>
      </c>
      <c r="G15" s="40">
        <v>2000</v>
      </c>
      <c r="H15" s="20">
        <f t="shared" ref="H15:H18" si="11">G15*D15</f>
        <v>90000</v>
      </c>
      <c r="I15" s="18">
        <v>1800</v>
      </c>
      <c r="J15" s="19">
        <f t="shared" si="4"/>
        <v>81000</v>
      </c>
      <c r="K15" s="21"/>
      <c r="L15" s="19">
        <f t="shared" si="5"/>
        <v>0</v>
      </c>
      <c r="M15" s="19"/>
      <c r="N15" s="19"/>
      <c r="O15" s="19"/>
      <c r="P15" s="19"/>
      <c r="Q15" s="19">
        <f t="shared" si="6"/>
        <v>1900</v>
      </c>
      <c r="R15" s="22">
        <f t="shared" si="7"/>
        <v>3</v>
      </c>
      <c r="S15" s="22">
        <f t="shared" si="8"/>
        <v>100</v>
      </c>
      <c r="T15" s="23">
        <f t="shared" si="1"/>
        <v>5.2631578947368416</v>
      </c>
      <c r="U15" s="23" t="str">
        <f t="shared" si="2"/>
        <v>ОДН</v>
      </c>
      <c r="V15" s="24">
        <f t="shared" si="9"/>
        <v>85500</v>
      </c>
      <c r="W15" s="25"/>
    </row>
    <row r="16" spans="1:23" x14ac:dyDescent="0.25">
      <c r="A16" s="15">
        <v>4</v>
      </c>
      <c r="B16" s="43" t="s">
        <v>43</v>
      </c>
      <c r="C16" s="47" t="s">
        <v>42</v>
      </c>
      <c r="D16" s="42">
        <v>1</v>
      </c>
      <c r="E16" s="39">
        <v>5500</v>
      </c>
      <c r="F16" s="19">
        <f t="shared" si="10"/>
        <v>5500</v>
      </c>
      <c r="G16" s="40">
        <v>5800</v>
      </c>
      <c r="H16" s="20">
        <f t="shared" si="11"/>
        <v>5800</v>
      </c>
      <c r="I16" s="18">
        <v>5500</v>
      </c>
      <c r="J16" s="19">
        <f t="shared" si="4"/>
        <v>5500</v>
      </c>
      <c r="K16" s="21"/>
      <c r="L16" s="19">
        <f t="shared" si="5"/>
        <v>0</v>
      </c>
      <c r="M16" s="19"/>
      <c r="N16" s="19"/>
      <c r="O16" s="19"/>
      <c r="P16" s="19"/>
      <c r="Q16" s="19">
        <f t="shared" si="6"/>
        <v>5600</v>
      </c>
      <c r="R16" s="22">
        <f t="shared" si="7"/>
        <v>3</v>
      </c>
      <c r="S16" s="22">
        <f t="shared" si="8"/>
        <v>173.20508075688772</v>
      </c>
      <c r="T16" s="23">
        <f t="shared" si="1"/>
        <v>3.0929478706587092</v>
      </c>
      <c r="U16" s="23" t="str">
        <f t="shared" si="2"/>
        <v>ОДН</v>
      </c>
      <c r="V16" s="24">
        <f t="shared" si="9"/>
        <v>5600</v>
      </c>
      <c r="W16" s="25"/>
    </row>
    <row r="17" spans="1:23" hidden="1" x14ac:dyDescent="0.25">
      <c r="A17" s="15">
        <v>5</v>
      </c>
      <c r="B17" s="38"/>
      <c r="C17" s="37"/>
      <c r="D17" s="42"/>
      <c r="E17" s="39"/>
      <c r="F17" s="19">
        <f t="shared" si="10"/>
        <v>0</v>
      </c>
      <c r="G17" s="40"/>
      <c r="H17" s="20">
        <f t="shared" si="11"/>
        <v>0</v>
      </c>
      <c r="I17" s="18"/>
      <c r="J17" s="19">
        <f t="shared" si="4"/>
        <v>0</v>
      </c>
      <c r="K17" s="21"/>
      <c r="L17" s="19">
        <f t="shared" si="5"/>
        <v>0</v>
      </c>
      <c r="M17" s="19"/>
      <c r="N17" s="19"/>
      <c r="O17" s="19"/>
      <c r="P17" s="19"/>
      <c r="Q17" s="19" t="e">
        <f t="shared" si="6"/>
        <v>#DIV/0!</v>
      </c>
      <c r="R17" s="22">
        <f t="shared" si="7"/>
        <v>0</v>
      </c>
      <c r="S17" s="22">
        <f t="shared" si="8"/>
        <v>0</v>
      </c>
      <c r="T17" s="23" t="e">
        <f t="shared" si="1"/>
        <v>#DIV/0!</v>
      </c>
      <c r="U17" s="23" t="e">
        <f t="shared" si="2"/>
        <v>#DIV/0!</v>
      </c>
      <c r="V17" s="44"/>
      <c r="W17" s="25"/>
    </row>
    <row r="18" spans="1:23" hidden="1" x14ac:dyDescent="0.25">
      <c r="A18" s="15">
        <v>6</v>
      </c>
      <c r="B18" s="38"/>
      <c r="C18" s="37"/>
      <c r="D18" s="42"/>
      <c r="E18" s="39"/>
      <c r="F18" s="19">
        <f t="shared" si="10"/>
        <v>0</v>
      </c>
      <c r="G18" s="40"/>
      <c r="H18" s="20">
        <f t="shared" si="11"/>
        <v>0</v>
      </c>
      <c r="I18" s="18"/>
      <c r="J18" s="19">
        <f t="shared" si="4"/>
        <v>0</v>
      </c>
      <c r="K18" s="21"/>
      <c r="L18" s="19">
        <f t="shared" si="5"/>
        <v>0</v>
      </c>
      <c r="M18" s="19"/>
      <c r="N18" s="19"/>
      <c r="O18" s="19"/>
      <c r="P18" s="19"/>
      <c r="Q18" s="19" t="e">
        <f t="shared" si="6"/>
        <v>#DIV/0!</v>
      </c>
      <c r="R18" s="22">
        <f t="shared" si="7"/>
        <v>0</v>
      </c>
      <c r="S18" s="22">
        <f t="shared" si="8"/>
        <v>0</v>
      </c>
      <c r="T18" s="23" t="e">
        <f t="shared" si="1"/>
        <v>#DIV/0!</v>
      </c>
      <c r="U18" s="23" t="e">
        <f t="shared" si="2"/>
        <v>#DIV/0!</v>
      </c>
      <c r="V18" s="44"/>
      <c r="W18" s="25"/>
    </row>
    <row r="19" spans="1:23" hidden="1" x14ac:dyDescent="0.25">
      <c r="A19" s="15">
        <v>7</v>
      </c>
      <c r="B19" s="38"/>
      <c r="C19" s="37"/>
      <c r="D19" s="42"/>
      <c r="E19" s="18">
        <v>64000</v>
      </c>
      <c r="F19" s="19">
        <f t="shared" si="3"/>
        <v>0</v>
      </c>
      <c r="G19" s="18"/>
      <c r="H19" s="20">
        <f t="shared" si="0"/>
        <v>0</v>
      </c>
      <c r="I19" s="18"/>
      <c r="J19" s="19">
        <f t="shared" si="4"/>
        <v>0</v>
      </c>
      <c r="K19" s="21"/>
      <c r="L19" s="19">
        <f t="shared" si="5"/>
        <v>0</v>
      </c>
      <c r="M19" s="19"/>
      <c r="N19" s="19"/>
      <c r="O19" s="19"/>
      <c r="P19" s="19"/>
      <c r="Q19" s="19">
        <f t="shared" ref="Q19:Q26" si="12">ROUND(AVERAGE(E19,G19,I19,K19,M19),2)</f>
        <v>64000</v>
      </c>
      <c r="R19" s="22">
        <f t="shared" ref="R19:R26" si="13">COUNTA(E19,G19,I19,K19,M19)</f>
        <v>1</v>
      </c>
      <c r="S19" s="22" t="e">
        <f t="shared" ref="S19:S26" si="14">SQRT((IF(E19&gt;0,POWER(E19-Q19,2),0)+IF(G19&gt;0,POWER(G19-Q19,2),0)+IF(I19&gt;0,POWER(I19-Q19,2),0)+IF(K19&gt;0,POWER(K19-Q19,2),0)+IF(M19&gt;0,POWER(M19-Q19,2),0))/(R19-1))</f>
        <v>#DIV/0!</v>
      </c>
      <c r="T19" s="23" t="e">
        <f t="shared" si="1"/>
        <v>#DIV/0!</v>
      </c>
      <c r="U19" s="23" t="e">
        <f t="shared" si="2"/>
        <v>#DIV/0!</v>
      </c>
      <c r="V19" s="44"/>
      <c r="W19" s="25"/>
    </row>
    <row r="20" spans="1:23" hidden="1" x14ac:dyDescent="0.25">
      <c r="A20" s="15">
        <v>8</v>
      </c>
      <c r="B20" s="38"/>
      <c r="C20" s="37"/>
      <c r="D20" s="42"/>
      <c r="E20" s="18">
        <v>6800</v>
      </c>
      <c r="F20" s="19">
        <f t="shared" si="3"/>
        <v>0</v>
      </c>
      <c r="G20" s="18"/>
      <c r="H20" s="20">
        <f t="shared" si="0"/>
        <v>0</v>
      </c>
      <c r="I20" s="18"/>
      <c r="J20" s="19">
        <f t="shared" si="4"/>
        <v>0</v>
      </c>
      <c r="K20" s="21"/>
      <c r="L20" s="19">
        <f t="shared" si="5"/>
        <v>0</v>
      </c>
      <c r="M20" s="19"/>
      <c r="N20" s="19"/>
      <c r="O20" s="19"/>
      <c r="P20" s="19"/>
      <c r="Q20" s="19">
        <f t="shared" si="12"/>
        <v>6800</v>
      </c>
      <c r="R20" s="22">
        <f t="shared" si="13"/>
        <v>1</v>
      </c>
      <c r="S20" s="22" t="e">
        <f t="shared" si="14"/>
        <v>#DIV/0!</v>
      </c>
      <c r="T20" s="23" t="e">
        <f t="shared" si="1"/>
        <v>#DIV/0!</v>
      </c>
      <c r="U20" s="23" t="e">
        <f t="shared" si="2"/>
        <v>#DIV/0!</v>
      </c>
      <c r="V20" s="44"/>
      <c r="W20" s="25"/>
    </row>
    <row r="21" spans="1:23" hidden="1" x14ac:dyDescent="0.25">
      <c r="A21" s="15"/>
      <c r="B21" s="38"/>
      <c r="C21" s="37"/>
      <c r="D21" s="42"/>
      <c r="E21" s="18"/>
      <c r="F21" s="19">
        <f t="shared" si="3"/>
        <v>0</v>
      </c>
      <c r="G21" s="18"/>
      <c r="H21" s="19">
        <f t="shared" si="0"/>
        <v>0</v>
      </c>
      <c r="I21" s="18"/>
      <c r="J21" s="19">
        <f t="shared" si="4"/>
        <v>0</v>
      </c>
      <c r="K21" s="21"/>
      <c r="L21" s="19">
        <f t="shared" si="5"/>
        <v>0</v>
      </c>
      <c r="M21" s="19"/>
      <c r="N21" s="19"/>
      <c r="O21" s="19"/>
      <c r="P21" s="19"/>
      <c r="Q21" s="19" t="e">
        <f t="shared" si="12"/>
        <v>#DIV/0!</v>
      </c>
      <c r="R21" s="22">
        <f t="shared" si="13"/>
        <v>0</v>
      </c>
      <c r="S21" s="22">
        <f t="shared" si="14"/>
        <v>0</v>
      </c>
      <c r="T21" s="22" t="e">
        <f t="shared" si="1"/>
        <v>#DIV/0!</v>
      </c>
      <c r="U21" s="23" t="e">
        <f t="shared" si="2"/>
        <v>#DIV/0!</v>
      </c>
      <c r="V21" s="44"/>
      <c r="W21" s="25"/>
    </row>
    <row r="22" spans="1:23" hidden="1" x14ac:dyDescent="0.25">
      <c r="A22" s="15"/>
      <c r="B22" s="38"/>
      <c r="C22" s="37"/>
      <c r="D22" s="42"/>
      <c r="E22" s="18"/>
      <c r="F22" s="19">
        <f t="shared" si="3"/>
        <v>0</v>
      </c>
      <c r="G22" s="18"/>
      <c r="H22" s="20">
        <f t="shared" si="0"/>
        <v>0</v>
      </c>
      <c r="I22" s="18"/>
      <c r="J22" s="19">
        <f t="shared" si="4"/>
        <v>0</v>
      </c>
      <c r="K22" s="21"/>
      <c r="L22" s="19">
        <f t="shared" si="5"/>
        <v>0</v>
      </c>
      <c r="M22" s="19"/>
      <c r="N22" s="19">
        <f>M22*D22</f>
        <v>0</v>
      </c>
      <c r="O22" s="19"/>
      <c r="P22" s="19"/>
      <c r="Q22" s="19" t="e">
        <f t="shared" si="12"/>
        <v>#DIV/0!</v>
      </c>
      <c r="R22" s="22">
        <f t="shared" si="13"/>
        <v>0</v>
      </c>
      <c r="S22" s="22">
        <f t="shared" si="14"/>
        <v>0</v>
      </c>
      <c r="T22" s="23" t="e">
        <f t="shared" si="1"/>
        <v>#DIV/0!</v>
      </c>
      <c r="U22" s="23" t="e">
        <f t="shared" si="2"/>
        <v>#DIV/0!</v>
      </c>
      <c r="V22" s="44"/>
      <c r="W22" s="25"/>
    </row>
    <row r="23" spans="1:23" hidden="1" x14ac:dyDescent="0.25">
      <c r="A23" s="15"/>
      <c r="B23" s="38"/>
      <c r="C23" s="37"/>
      <c r="D23" s="42"/>
      <c r="E23" s="18"/>
      <c r="F23" s="19">
        <f t="shared" si="3"/>
        <v>0</v>
      </c>
      <c r="G23" s="18"/>
      <c r="H23" s="20">
        <f t="shared" si="0"/>
        <v>0</v>
      </c>
      <c r="I23" s="18"/>
      <c r="J23" s="19">
        <f t="shared" si="4"/>
        <v>0</v>
      </c>
      <c r="K23" s="21"/>
      <c r="L23" s="19">
        <f t="shared" si="5"/>
        <v>0</v>
      </c>
      <c r="M23" s="19"/>
      <c r="N23" s="19"/>
      <c r="O23" s="19"/>
      <c r="P23" s="19"/>
      <c r="Q23" s="19" t="e">
        <f t="shared" si="12"/>
        <v>#DIV/0!</v>
      </c>
      <c r="R23" s="22">
        <f t="shared" si="13"/>
        <v>0</v>
      </c>
      <c r="S23" s="22">
        <f t="shared" si="14"/>
        <v>0</v>
      </c>
      <c r="T23" s="23" t="e">
        <f t="shared" si="1"/>
        <v>#DIV/0!</v>
      </c>
      <c r="U23" s="23" t="e">
        <f t="shared" si="2"/>
        <v>#DIV/0!</v>
      </c>
      <c r="V23" s="44"/>
      <c r="W23" s="25"/>
    </row>
    <row r="24" spans="1:23" hidden="1" x14ac:dyDescent="0.25">
      <c r="A24" s="15"/>
      <c r="B24" s="38"/>
      <c r="C24" s="37"/>
      <c r="D24" s="42"/>
      <c r="E24" s="18"/>
      <c r="F24" s="19">
        <f t="shared" si="3"/>
        <v>0</v>
      </c>
      <c r="G24" s="18"/>
      <c r="H24" s="20">
        <f t="shared" si="0"/>
        <v>0</v>
      </c>
      <c r="I24" s="18"/>
      <c r="J24" s="19">
        <f t="shared" si="4"/>
        <v>0</v>
      </c>
      <c r="K24" s="21"/>
      <c r="L24" s="19">
        <f t="shared" si="5"/>
        <v>0</v>
      </c>
      <c r="M24" s="19"/>
      <c r="N24" s="19"/>
      <c r="O24" s="19"/>
      <c r="P24" s="19"/>
      <c r="Q24" s="19" t="e">
        <f t="shared" si="12"/>
        <v>#DIV/0!</v>
      </c>
      <c r="R24" s="22">
        <f t="shared" si="13"/>
        <v>0</v>
      </c>
      <c r="S24" s="22">
        <f t="shared" si="14"/>
        <v>0</v>
      </c>
      <c r="T24" s="23" t="e">
        <f t="shared" si="1"/>
        <v>#DIV/0!</v>
      </c>
      <c r="U24" s="23" t="e">
        <f t="shared" si="2"/>
        <v>#DIV/0!</v>
      </c>
      <c r="V24" s="44"/>
      <c r="W24" s="25"/>
    </row>
    <row r="25" spans="1:23" hidden="1" x14ac:dyDescent="0.25">
      <c r="A25" s="15"/>
      <c r="B25" s="38"/>
      <c r="C25" s="37"/>
      <c r="D25" s="42"/>
      <c r="E25" s="18"/>
      <c r="F25" s="19">
        <f t="shared" si="3"/>
        <v>0</v>
      </c>
      <c r="G25" s="18"/>
      <c r="H25" s="20">
        <f t="shared" si="0"/>
        <v>0</v>
      </c>
      <c r="I25" s="18"/>
      <c r="J25" s="19">
        <f t="shared" si="4"/>
        <v>0</v>
      </c>
      <c r="K25" s="21"/>
      <c r="L25" s="19">
        <f t="shared" si="5"/>
        <v>0</v>
      </c>
      <c r="M25" s="19"/>
      <c r="N25" s="19"/>
      <c r="O25" s="19"/>
      <c r="P25" s="19"/>
      <c r="Q25" s="19" t="e">
        <f t="shared" si="12"/>
        <v>#DIV/0!</v>
      </c>
      <c r="R25" s="22">
        <f t="shared" si="13"/>
        <v>0</v>
      </c>
      <c r="S25" s="22">
        <f t="shared" si="14"/>
        <v>0</v>
      </c>
      <c r="T25" s="23" t="e">
        <f t="shared" si="1"/>
        <v>#DIV/0!</v>
      </c>
      <c r="U25" s="23" t="e">
        <f t="shared" si="2"/>
        <v>#DIV/0!</v>
      </c>
      <c r="V25" s="44"/>
      <c r="W25" s="25"/>
    </row>
    <row r="26" spans="1:23" ht="9" hidden="1" customHeight="1" x14ac:dyDescent="0.25">
      <c r="A26" s="15"/>
      <c r="B26" s="38"/>
      <c r="C26" s="37"/>
      <c r="D26" s="42"/>
      <c r="E26" s="18"/>
      <c r="F26" s="19">
        <f t="shared" si="3"/>
        <v>0</v>
      </c>
      <c r="G26" s="18"/>
      <c r="H26" s="19">
        <f t="shared" si="0"/>
        <v>0</v>
      </c>
      <c r="I26" s="18"/>
      <c r="J26" s="19">
        <f t="shared" si="4"/>
        <v>0</v>
      </c>
      <c r="K26" s="21"/>
      <c r="L26" s="19">
        <f t="shared" si="5"/>
        <v>0</v>
      </c>
      <c r="M26" s="19"/>
      <c r="N26" s="19">
        <f>M26*D26</f>
        <v>0</v>
      </c>
      <c r="O26" s="19"/>
      <c r="P26" s="19"/>
      <c r="Q26" s="19" t="e">
        <f t="shared" si="12"/>
        <v>#DIV/0!</v>
      </c>
      <c r="R26" s="22">
        <f t="shared" si="13"/>
        <v>0</v>
      </c>
      <c r="S26" s="22">
        <f t="shared" si="14"/>
        <v>0</v>
      </c>
      <c r="T26" s="22" t="e">
        <f t="shared" si="1"/>
        <v>#DIV/0!</v>
      </c>
      <c r="U26" s="23" t="e">
        <f t="shared" si="2"/>
        <v>#DIV/0!</v>
      </c>
      <c r="V26" s="44"/>
      <c r="W26" s="25"/>
    </row>
    <row r="27" spans="1:23" s="26" customFormat="1" ht="27.75" customHeight="1" x14ac:dyDescent="0.25">
      <c r="A27" s="52" t="s">
        <v>25</v>
      </c>
      <c r="B27" s="53"/>
      <c r="C27" s="27"/>
      <c r="D27" s="28"/>
      <c r="E27" s="29"/>
      <c r="F27" s="72">
        <f>F13+F14+F15+F16</f>
        <v>1059850</v>
      </c>
      <c r="G27" s="29"/>
      <c r="H27" s="73">
        <f>H13+H14+H15+H16</f>
        <v>1096100</v>
      </c>
      <c r="I27" s="29"/>
      <c r="J27" s="72">
        <f>J13+J14+J15+J16</f>
        <v>943750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>
        <f>V13+V14+V15+V16</f>
        <v>1033234.28</v>
      </c>
    </row>
    <row r="28" spans="1:23" ht="33.75" hidden="1" customHeight="1" x14ac:dyDescent="0.25">
      <c r="A28" s="54" t="s">
        <v>26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3" ht="52.5" customHeight="1" x14ac:dyDescent="0.25">
      <c r="A29" s="56" t="s">
        <v>32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3" ht="100.5" customHeight="1" x14ac:dyDescent="0.25">
      <c r="A30" s="48" t="s">
        <v>33</v>
      </c>
      <c r="B30" s="49"/>
      <c r="C30" s="51" t="s">
        <v>34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</row>
    <row r="31" spans="1:23" ht="57.75" customHeight="1" x14ac:dyDescent="0.25">
      <c r="A31" s="48" t="s">
        <v>27</v>
      </c>
      <c r="B31" s="49"/>
      <c r="C31" s="50" t="s">
        <v>28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1"/>
    </row>
    <row r="32" spans="1:23" ht="44.25" customHeight="1" x14ac:dyDescent="0.25">
      <c r="A32" s="48" t="s">
        <v>17</v>
      </c>
      <c r="B32" s="49"/>
      <c r="C32" s="50" t="s">
        <v>29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1"/>
    </row>
    <row r="33" spans="1:22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x14ac:dyDescent="0.25">
      <c r="B34" s="32"/>
      <c r="C34" s="32"/>
      <c r="D34" s="33"/>
      <c r="E34" s="34"/>
      <c r="F34" s="35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6"/>
      <c r="S34" s="34"/>
      <c r="T34" s="34"/>
      <c r="U34" s="34"/>
      <c r="V34" s="34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31:B31"/>
    <mergeCell ref="C31:V31"/>
    <mergeCell ref="A32:B32"/>
    <mergeCell ref="C32:V32"/>
    <mergeCell ref="A27:B27"/>
    <mergeCell ref="A28:V28"/>
    <mergeCell ref="A29:V29"/>
    <mergeCell ref="A30:B30"/>
    <mergeCell ref="C30:V30"/>
  </mergeCells>
  <pageMargins left="0" right="0" top="0.74803149606299213" bottom="0.74803149606299213" header="0.31496062992125984" footer="0.31496062992125984"/>
  <pageSetup paperSize="9" scale="75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</cp:lastModifiedBy>
  <cp:revision>3</cp:revision>
  <cp:lastPrinted>2026-03-04T04:32:12Z</cp:lastPrinted>
  <dcterms:created xsi:type="dcterms:W3CDTF">2021-01-18T05:46:41Z</dcterms:created>
  <dcterms:modified xsi:type="dcterms:W3CDTF">2026-07-03T10:23:20Z</dcterms:modified>
</cp:coreProperties>
</file>