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0730" windowHeight="11655" tabRatio="698" firstSheet="2" activeTab="2"/>
  </bookViews>
  <sheets>
    <sheet name="Главная страница" sheetId="1" r:id="rId1"/>
    <sheet name="АР без корр. коэф. 1 предмет" sheetId="9" r:id="rId2"/>
    <sheet name="АР без корр. коэф. множество" sheetId="14" r:id="rId3"/>
    <sheet name="Анализ рынка с корр. коэф." sheetId="8" r:id="rId4"/>
    <sheet name="Нормативный метод" sheetId="4" r:id="rId5"/>
    <sheet name="Тарифный метод" sheetId="5" r:id="rId6"/>
    <sheet name="Лист1" sheetId="15" r:id="rId7"/>
  </sheets>
  <definedNames>
    <definedName name="Z_F0CC7EAC_80C7_4FCD_AC8D_75FF5F3FCD77_.wvu.Cols" localSheetId="3" hidden="1">'Анализ рынка с корр. коэф.'!$T:$U</definedName>
    <definedName name="Z_F0CC7EAC_80C7_4FCD_AC8D_75FF5F3FCD77_.wvu.Cols" localSheetId="2" hidden="1">'АР без корр. коэф. множество'!$J:$W</definedName>
    <definedName name="Z_F0CC7EAC_80C7_4FCD_AC8D_75FF5F3FCD77_.wvu.PrintTitles" localSheetId="2" hidden="1">'АР без корр. коэф. множество'!$3:$6</definedName>
    <definedName name="_xlnm.Print_Titles" localSheetId="2">'АР без корр. коэф. множество'!$3:$6</definedName>
  </definedNames>
  <calcPr calcId="125725" fullCalcOnLoad="1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</workbook>
</file>

<file path=xl/calcChain.xml><?xml version="1.0" encoding="utf-8"?>
<calcChain xmlns="http://schemas.openxmlformats.org/spreadsheetml/2006/main">
  <c r="F68" i="8"/>
  <c r="H65"/>
  <c r="H29" i="9"/>
  <c r="F32"/>
  <c r="AC8" i="14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D29" i="9"/>
  <c r="A35"/>
  <c r="AF7" i="14"/>
  <c r="AF107"/>
  <c r="H24" i="8"/>
  <c r="H25"/>
  <c r="H26"/>
  <c r="H27"/>
  <c r="H28"/>
  <c r="H29"/>
  <c r="H30"/>
  <c r="H31"/>
  <c r="H32"/>
  <c r="H23"/>
  <c r="C49"/>
  <c r="E49"/>
  <c r="C50"/>
  <c r="E50"/>
  <c r="C51"/>
  <c r="E51"/>
  <c r="C52"/>
  <c r="E52"/>
  <c r="C53"/>
  <c r="E53"/>
  <c r="C54"/>
  <c r="E54"/>
  <c r="C55"/>
  <c r="E55"/>
  <c r="C56"/>
  <c r="E56"/>
  <c r="C57"/>
  <c r="E57"/>
  <c r="C48"/>
  <c r="P37"/>
  <c r="P38"/>
  <c r="P39"/>
  <c r="P40"/>
  <c r="P41"/>
  <c r="P42"/>
  <c r="P43"/>
  <c r="P44"/>
  <c r="P45"/>
  <c r="P36"/>
  <c r="A49"/>
  <c r="A50"/>
  <c r="A51"/>
  <c r="A52"/>
  <c r="A53"/>
  <c r="A54"/>
  <c r="A55"/>
  <c r="A56"/>
  <c r="A57"/>
  <c r="A48"/>
  <c r="A37"/>
  <c r="A38"/>
  <c r="A39"/>
  <c r="A40"/>
  <c r="A41"/>
  <c r="A42"/>
  <c r="A43"/>
  <c r="A44"/>
  <c r="A45"/>
  <c r="A36"/>
  <c r="A24"/>
  <c r="A25"/>
  <c r="A26"/>
  <c r="A27"/>
  <c r="A28"/>
  <c r="A29"/>
  <c r="A30"/>
  <c r="A31"/>
  <c r="A32"/>
  <c r="A23"/>
  <c r="X8" i="14"/>
  <c r="Z8"/>
  <c r="AB8"/>
  <c r="X9"/>
  <c r="Z9"/>
  <c r="AB9"/>
  <c r="X10"/>
  <c r="Z10"/>
  <c r="X11"/>
  <c r="Z11"/>
  <c r="X12"/>
  <c r="Z12"/>
  <c r="AB12"/>
  <c r="X13"/>
  <c r="Z13"/>
  <c r="X14"/>
  <c r="Z14"/>
  <c r="X15"/>
  <c r="Z15"/>
  <c r="X16"/>
  <c r="Z16"/>
  <c r="AB16"/>
  <c r="X17"/>
  <c r="Z17"/>
  <c r="AB17"/>
  <c r="X18"/>
  <c r="Z18"/>
  <c r="AB18"/>
  <c r="X19"/>
  <c r="Z19"/>
  <c r="AB19"/>
  <c r="X20"/>
  <c r="Z20"/>
  <c r="AB20"/>
  <c r="X21"/>
  <c r="Z21"/>
  <c r="X22"/>
  <c r="Z22"/>
  <c r="X23"/>
  <c r="Z23"/>
  <c r="X24"/>
  <c r="Z24"/>
  <c r="AB24"/>
  <c r="X25"/>
  <c r="Z25"/>
  <c r="X26"/>
  <c r="Z26"/>
  <c r="X27"/>
  <c r="Z27"/>
  <c r="X28"/>
  <c r="Z28"/>
  <c r="X29"/>
  <c r="Z29"/>
  <c r="X30"/>
  <c r="Z30"/>
  <c r="X31"/>
  <c r="Z31"/>
  <c r="AB31"/>
  <c r="X32"/>
  <c r="Z32"/>
  <c r="X33"/>
  <c r="Z33"/>
  <c r="X34"/>
  <c r="Z34"/>
  <c r="X35"/>
  <c r="Z35"/>
  <c r="X36"/>
  <c r="Z36"/>
  <c r="X37"/>
  <c r="Z37"/>
  <c r="X38"/>
  <c r="Z38"/>
  <c r="X39"/>
  <c r="Z39"/>
  <c r="X40"/>
  <c r="Z40"/>
  <c r="X41"/>
  <c r="Z41"/>
  <c r="X42"/>
  <c r="Z42"/>
  <c r="X43"/>
  <c r="Z43"/>
  <c r="X44"/>
  <c r="Z44"/>
  <c r="X45"/>
  <c r="Z45"/>
  <c r="X46"/>
  <c r="Z46"/>
  <c r="X47"/>
  <c r="Z47"/>
  <c r="X48"/>
  <c r="Z48"/>
  <c r="X49"/>
  <c r="Z49"/>
  <c r="X50"/>
  <c r="Z50"/>
  <c r="X51"/>
  <c r="Z51"/>
  <c r="X52"/>
  <c r="Z52"/>
  <c r="X53"/>
  <c r="Z53"/>
  <c r="X54"/>
  <c r="Z54"/>
  <c r="X55"/>
  <c r="Z55"/>
  <c r="X56"/>
  <c r="Z56"/>
  <c r="X57"/>
  <c r="Z57"/>
  <c r="X58"/>
  <c r="Z58"/>
  <c r="X59"/>
  <c r="Z59"/>
  <c r="X60"/>
  <c r="Z60"/>
  <c r="X61"/>
  <c r="Z61"/>
  <c r="X62"/>
  <c r="Z62"/>
  <c r="X63"/>
  <c r="Z63"/>
  <c r="X64"/>
  <c r="Z64"/>
  <c r="X65"/>
  <c r="Z65"/>
  <c r="X66"/>
  <c r="Z66"/>
  <c r="X67"/>
  <c r="Z67"/>
  <c r="X68"/>
  <c r="Z68"/>
  <c r="X69"/>
  <c r="Z69"/>
  <c r="X70"/>
  <c r="Z70"/>
  <c r="X71"/>
  <c r="Z71"/>
  <c r="X72"/>
  <c r="Z72"/>
  <c r="X73"/>
  <c r="Z73"/>
  <c r="X74"/>
  <c r="Z74"/>
  <c r="X75"/>
  <c r="Z75"/>
  <c r="X76"/>
  <c r="Z76"/>
  <c r="X77"/>
  <c r="Z77"/>
  <c r="X78"/>
  <c r="Z78"/>
  <c r="X79"/>
  <c r="Z79"/>
  <c r="X80"/>
  <c r="Z80"/>
  <c r="X81"/>
  <c r="Z81"/>
  <c r="X82"/>
  <c r="Z82"/>
  <c r="X83"/>
  <c r="Z83"/>
  <c r="X84"/>
  <c r="Z84"/>
  <c r="X85"/>
  <c r="Z85"/>
  <c r="X86"/>
  <c r="Z86"/>
  <c r="AB86"/>
  <c r="X87"/>
  <c r="Z87"/>
  <c r="AB87"/>
  <c r="X88"/>
  <c r="Z88"/>
  <c r="AB88"/>
  <c r="X89"/>
  <c r="Z89"/>
  <c r="AB89"/>
  <c r="X90"/>
  <c r="Z90"/>
  <c r="AB90"/>
  <c r="X91"/>
  <c r="Z91"/>
  <c r="AB91"/>
  <c r="X92"/>
  <c r="Z92"/>
  <c r="AB92"/>
  <c r="X93"/>
  <c r="Z93"/>
  <c r="AB93"/>
  <c r="X94"/>
  <c r="Z94"/>
  <c r="AB94"/>
  <c r="X95"/>
  <c r="Z95"/>
  <c r="AB95"/>
  <c r="X96"/>
  <c r="Z96"/>
  <c r="AB96"/>
  <c r="X97"/>
  <c r="Z97"/>
  <c r="AB97"/>
  <c r="X98"/>
  <c r="Z98"/>
  <c r="AB98"/>
  <c r="X99"/>
  <c r="Z99"/>
  <c r="AB99"/>
  <c r="X100"/>
  <c r="Z100"/>
  <c r="AB100"/>
  <c r="X101"/>
  <c r="Z101"/>
  <c r="AB101"/>
  <c r="X102"/>
  <c r="Z102"/>
  <c r="AB102"/>
  <c r="X103"/>
  <c r="Z103"/>
  <c r="AB103"/>
  <c r="X104"/>
  <c r="Z104"/>
  <c r="AB104"/>
  <c r="X105"/>
  <c r="Z105"/>
  <c r="X106"/>
  <c r="Z106"/>
  <c r="AB106"/>
  <c r="X7"/>
  <c r="Z7"/>
  <c r="AB7"/>
  <c r="D23" i="9"/>
  <c r="AB11" i="14"/>
  <c r="AB13"/>
  <c r="AB14"/>
  <c r="AB15"/>
  <c r="AB21"/>
  <c r="AB22"/>
  <c r="AB23"/>
  <c r="AB25"/>
  <c r="AB26"/>
  <c r="AB27"/>
  <c r="AB28"/>
  <c r="AB29"/>
  <c r="AB30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105"/>
  <c r="AB10"/>
  <c r="A16" i="5"/>
  <c r="A16" i="4"/>
  <c r="E48" i="8"/>
  <c r="D25" i="9"/>
  <c r="A27"/>
  <c r="E61" i="8"/>
  <c r="A63"/>
  <c r="A71"/>
  <c r="D65"/>
  <c r="E59"/>
  <c r="AF4" i="14"/>
</calcChain>
</file>

<file path=xl/comments1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32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2.xml><?xml version="1.0" encoding="utf-8"?>
<comments xmlns="http://schemas.openxmlformats.org/spreadsheetml/2006/main">
  <authors>
    <author>Светлана Степанова</author>
  </authors>
  <commentList>
    <comment ref="G3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comments3.xml><?xml version="1.0" encoding="utf-8"?>
<comments xmlns="http://schemas.openxmlformats.org/spreadsheetml/2006/main">
  <authors>
    <author>Маркелов</author>
  </authors>
  <commentList>
    <comment ref="C4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68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4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предельную цену</t>
        </r>
      </text>
    </comment>
  </commentList>
</comments>
</file>

<file path=xl/comments5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цену (тариф)</t>
        </r>
      </text>
    </comment>
  </commentList>
</comments>
</file>

<file path=xl/sharedStrings.xml><?xml version="1.0" encoding="utf-8"?>
<sst xmlns="http://schemas.openxmlformats.org/spreadsheetml/2006/main" count="272" uniqueCount="172">
  <si>
    <t>Определение НМЦК методом сопоставимых рыночных цен (анализа рынка)</t>
  </si>
  <si>
    <t>да</t>
  </si>
  <si>
    <t>нет</t>
  </si>
  <si>
    <t>Вид закупки</t>
  </si>
  <si>
    <t>Коэффициент</t>
  </si>
  <si>
    <t>Месяц закл. контр</t>
  </si>
  <si>
    <t xml:space="preserve">Коэффициент вариации = </t>
  </si>
  <si>
    <t>Определение НМЦК нормативным методом</t>
  </si>
  <si>
    <t>Начальная (максимальная) цена контракта:</t>
  </si>
  <si>
    <t>Определение НМЦК тарифным методом</t>
  </si>
  <si>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</si>
  <si>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</si>
  <si>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</si>
  <si>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</si>
  <si>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</si>
  <si>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</si>
  <si>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</si>
  <si>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Начальная (максимальная) цена контракта</t>
  </si>
  <si>
    <t>Вернуться</t>
  </si>
  <si>
    <t>Среднее квадратичное отклонение</t>
  </si>
  <si>
    <t>Коэффициент вариации</t>
  </si>
  <si>
    <t>Предмет закупки:</t>
  </si>
  <si>
    <t>Аукцион</t>
  </si>
  <si>
    <t>Конкурс</t>
  </si>
  <si>
    <t>Ед. поставщик</t>
  </si>
  <si>
    <t>Позиция № 15</t>
  </si>
  <si>
    <t>Позиция № 16</t>
  </si>
  <si>
    <t>Позиция № 17</t>
  </si>
  <si>
    <t>Позиция № 18</t>
  </si>
  <si>
    <t>Позиция № 19</t>
  </si>
  <si>
    <t>Позиция № 20</t>
  </si>
  <si>
    <t>Позиция № 21</t>
  </si>
  <si>
    <t>Позиция № 22</t>
  </si>
  <si>
    <t>Позиция № 23</t>
  </si>
  <si>
    <t>Позиция № 24</t>
  </si>
  <si>
    <t>Позиция № 25</t>
  </si>
  <si>
    <t>Позиция № 26</t>
  </si>
  <si>
    <t>Позиция № 27</t>
  </si>
  <si>
    <t>Позиция № 28</t>
  </si>
  <si>
    <t>Позиция № 29</t>
  </si>
  <si>
    <t>Позиция № 30</t>
  </si>
  <si>
    <t>Позиция № 31</t>
  </si>
  <si>
    <t>Позиция № 32</t>
  </si>
  <si>
    <t>Позиция № 33</t>
  </si>
  <si>
    <t>Позиция № 34</t>
  </si>
  <si>
    <t>Позиция № 35</t>
  </si>
  <si>
    <t>Позиция № 36</t>
  </si>
  <si>
    <t>Позиция № 37</t>
  </si>
  <si>
    <t>Позиция № 38</t>
  </si>
  <si>
    <t>Позиция № 39</t>
  </si>
  <si>
    <t>Позиция № 40</t>
  </si>
  <si>
    <t>Позиция № 41</t>
  </si>
  <si>
    <t>Позиция № 42</t>
  </si>
  <si>
    <t>Позиция № 43</t>
  </si>
  <si>
    <t>Позиция № 44</t>
  </si>
  <si>
    <t>Позиция № 45</t>
  </si>
  <si>
    <t>Позиция № 46</t>
  </si>
  <si>
    <t>Позиция № 47</t>
  </si>
  <si>
    <t>Позиция № 48</t>
  </si>
  <si>
    <t>Позиция № 49</t>
  </si>
  <si>
    <t>Позиция № 50</t>
  </si>
  <si>
    <t>Позиция № 51</t>
  </si>
  <si>
    <t>Позиция № 52</t>
  </si>
  <si>
    <t>Позиция № 53</t>
  </si>
  <si>
    <t>Позиция № 54</t>
  </si>
  <si>
    <t>Позиция № 55</t>
  </si>
  <si>
    <t>Позиция № 56</t>
  </si>
  <si>
    <t>Позиция № 57</t>
  </si>
  <si>
    <t>Позиция № 58</t>
  </si>
  <si>
    <t>Позиция № 59</t>
  </si>
  <si>
    <t>Позиция № 60</t>
  </si>
  <si>
    <t>Позиция № 61</t>
  </si>
  <si>
    <t>Позиция № 62</t>
  </si>
  <si>
    <t>Позиция № 63</t>
  </si>
  <si>
    <t>Позиция № 64</t>
  </si>
  <si>
    <t>Позиция № 65</t>
  </si>
  <si>
    <t>Позиция № 66</t>
  </si>
  <si>
    <t>Позиция № 67</t>
  </si>
  <si>
    <t>Позиция № 68</t>
  </si>
  <si>
    <t>Позиция № 69</t>
  </si>
  <si>
    <t>Позиция № 70</t>
  </si>
  <si>
    <t>Позиция № 71</t>
  </si>
  <si>
    <t>Позиция № 72</t>
  </si>
  <si>
    <t>Позиция № 73</t>
  </si>
  <si>
    <t>Позиция № 74</t>
  </si>
  <si>
    <t>Позиция № 77</t>
  </si>
  <si>
    <t>Позиция № 78</t>
  </si>
  <si>
    <t>Позиция № 79</t>
  </si>
  <si>
    <t>с учетом множества позиций</t>
  </si>
  <si>
    <t>Наименование источника ценовой информации</t>
  </si>
  <si>
    <t>Ценовая информация № 1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</si>
  <si>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</si>
  <si>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</si>
  <si>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</si>
  <si>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</si>
  <si>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</si>
  <si>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</si>
  <si>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</si>
  <si>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</si>
  <si>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</si>
  <si>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№ п/п</t>
  </si>
  <si>
    <t>© ООО «Браво Софт», 2015.</t>
  </si>
  <si>
    <t>Закупаемое количество</t>
  </si>
  <si>
    <t>НМЦК</t>
  </si>
  <si>
    <t>Наблюдается однородность?</t>
  </si>
  <si>
    <t>Среднее квадратичное отклонение =</t>
  </si>
  <si>
    <t>% корректировки</t>
  </si>
  <si>
    <t>Максимальные % корректировки</t>
  </si>
  <si>
    <t>Сегодня:</t>
  </si>
  <si>
    <t>Запрос котировок</t>
  </si>
  <si>
    <t>Официальный сайт в сети "Интернет" www.gks.ru</t>
  </si>
  <si>
    <t>ИПЦ 1</t>
  </si>
  <si>
    <t>ИПЦ 2</t>
  </si>
  <si>
    <t>ИПЦ 3</t>
  </si>
  <si>
    <t>ИПЦ 4</t>
  </si>
  <si>
    <t>ИПЦ 5</t>
  </si>
  <si>
    <t>ИПЦ 6</t>
  </si>
  <si>
    <t>ИПЦ 7</t>
  </si>
  <si>
    <t>ИПЦ 8</t>
  </si>
  <si>
    <t>ИПЦ 9</t>
  </si>
  <si>
    <t>ИПЦ 10</t>
  </si>
  <si>
    <t>ИПЦ 11</t>
  </si>
  <si>
    <t>ИПЦ 12</t>
  </si>
  <si>
    <t>ед. измерения</t>
  </si>
  <si>
    <t xml:space="preserve">
Коэффициент вариации</t>
  </si>
  <si>
    <t>Среднее значение цены за единицу</t>
  </si>
  <si>
    <t>Среднее значение цены за единицу =</t>
  </si>
  <si>
    <t>Наименование товара (работы, услуги)</t>
  </si>
  <si>
    <t>Цена за единицу с учетом п. 3.16 и/или 3.18</t>
  </si>
  <si>
    <t>1. Определение НМЦК методом сопоставимых рыночных цен (анализа рынка) без корректирующих коэффициентов</t>
  </si>
  <si>
    <t>Коэффициент для пересчета цен прошлых периодов к текущему уровню цен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</si>
  <si>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</si>
  <si>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</si>
  <si>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Формулы, используемые для вычисления коэффициента вариации, среднего квадратичного отклонения и НМЦК в соответствии с п. 3.20 и 3.21 Методических рекомендаций, утвержденных Приказом Минэкономразвития России от 02.10.2013 г. N 567:</t>
  </si>
  <si>
    <t>2. Количество закупаемого товара (объем работ, услуг):</t>
  </si>
  <si>
    <t>1. Cтоимость из коммерческих предложений или иных источников ценовой информации:</t>
  </si>
  <si>
    <t>1. Стоимость из коммерческих предложений или иных источников ценовой информации:</t>
  </si>
  <si>
    <t>Цены прошлых периодов приводятся к текущему уровню цен (коэффициент, п. 3.18 Методики):</t>
  </si>
  <si>
    <t>Формулы, используемые для вычисления коэффициента для пересчета цен прошлых периодов к текущему уровню цен, коэффициента вариации, среднего квадратичного отклонения и НМЦК в соответствии с п. 3.18, 3.20 и 3.21 Методических рекомендаций, утвержденных Приказом Минэкономразвития России от 02.10.2013 г. N 567:</t>
  </si>
  <si>
    <t>Используется % корректировки в зависимости от вида закупки (п. 3.16 Методики):</t>
  </si>
  <si>
    <t>1. Количество (объем) закупаемого товара (работы, услуги):</t>
  </si>
  <si>
    <t>Формула, используемая для вычисления НМЦК в соответствии с п. 4.2, утвержденная Приказом Минэкономразвития России от 02.10.2013 г. N 567:</t>
  </si>
  <si>
    <t>2. Цена (тариф) единицы товара, работы, услуги, установленная в рамках государственного регулирования цен (тарифов) или установленная муниципальным правовым актом:</t>
  </si>
  <si>
    <t>Формула, используемая для вычисления НМЦК в соответствии с п. 5.2, утвержденная Приказом Минэкономразвития России от 02.10.2013 г. N 567:</t>
  </si>
  <si>
    <t>2. Предельная цена единицы товара, работы, услуги, установленная в рамках нормирования (ст. 19 Федерального закона от 05.04.2013 г. N 44-ФЗ):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</si>
  <si>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</si>
  <si>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</si>
  <si>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</si>
  <si>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</si>
  <si>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измерения:</t>
  </si>
  <si>
    <r>
      <t>Среднее квадратичное отклонение</t>
    </r>
    <r>
      <rPr>
        <i/>
        <sz val="12"/>
        <color indexed="8"/>
        <rFont val="Times New Roman"/>
        <family val="1"/>
        <charset val="204"/>
      </rPr>
      <t xml:space="preserve"> =</t>
    </r>
  </si>
  <si>
    <r>
      <t>Коэффициент вариации</t>
    </r>
    <r>
      <rPr>
        <i/>
        <sz val="12"/>
        <color indexed="8"/>
        <rFont val="Times New Roman"/>
        <family val="1"/>
        <charset val="204"/>
      </rPr>
      <t xml:space="preserve"> =</t>
    </r>
  </si>
  <si>
    <t>Наименование источника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</si>
  <si>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</si>
  <si>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</si>
  <si>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</si>
  <si>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</si>
  <si>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Бурт с фланцем ППРС  D63</t>
  </si>
  <si>
    <t>Муфта переходная ППРС  D110*90Позиция № 75</t>
  </si>
  <si>
    <t xml:space="preserve">                    Стафеева О.Б.</t>
  </si>
  <si>
    <t>Генератор "Уаз" 14В 80А. Уаз 694 арт. 9422.3701-10</t>
  </si>
  <si>
    <t>Ремень генератора Водяного насоса 22х1536 ( 1450LI )  арт. 6105 Q-1307042/630 "Митсубер"</t>
  </si>
  <si>
    <t>Кардан рулевой газ (66) 66113401042</t>
  </si>
  <si>
    <t>Крестовина кардана "Уаз" арт. 046900-2201025-01 30мм.</t>
  </si>
  <si>
    <t>Фильтр воздушный Т-170 №53-59 DIFA 4309</t>
  </si>
  <si>
    <t>Стремянка рессоры Т-130 с гайкой, арт. 50-20-10 (М-24х1,5 L=320 мм. H=160 мм.)</t>
  </si>
  <si>
    <t>Наконечник рулевой тяги, арт. 24-3003029</t>
  </si>
  <si>
    <t>Начальник отдела снабжения</t>
  </si>
  <si>
    <t>Насос ХМ-6/20-К5</t>
  </si>
  <si>
    <t>шт.</t>
  </si>
  <si>
    <t>Поставка насоса ХМ-6/20-К5 с электродвигателем  для нужд МУП «ВКС»</t>
  </si>
  <si>
    <t>26.06.2026г</t>
  </si>
</sst>
</file>

<file path=xl/styles.xml><?xml version="1.0" encoding="utf-8"?>
<styleSheet xmlns="http://schemas.openxmlformats.org/spreadsheetml/2006/main">
  <numFmts count="9">
    <numFmt numFmtId="172" formatCode="_-* #,##0.00&quot;р.&quot;_-;\-* #,##0.00&quot;р.&quot;_-;_-* &quot;-&quot;??&quot;р.&quot;_-;_-@_-"/>
    <numFmt numFmtId="173" formatCode="_-* #,##0.00_р_._-;\-* #,##0.00_р_._-;_-* &quot;-&quot;??_р_._-;_-@_-"/>
    <numFmt numFmtId="174" formatCode="[$-419]mmmm\ yyyy;@"/>
    <numFmt numFmtId="175" formatCode="#,##0.00&quot;р.&quot;"/>
    <numFmt numFmtId="176" formatCode="#,##0.00_р_."/>
    <numFmt numFmtId="177" formatCode="0.000000000"/>
    <numFmt numFmtId="178" formatCode="0.000"/>
    <numFmt numFmtId="182" formatCode="#,##0.000000000_ ;\-#,##0.000000000\ "/>
    <numFmt numFmtId="187" formatCode="0.0"/>
  </numFmts>
  <fonts count="37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u/>
      <sz val="3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u/>
      <sz val="12"/>
      <color indexed="8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173" fontId="12" fillId="0" borderId="0" applyFont="0" applyFill="0" applyBorder="0" applyAlignment="0" applyProtection="0"/>
  </cellStyleXfs>
  <cellXfs count="336">
    <xf numFmtId="0" fontId="0" fillId="0" borderId="0" xfId="0"/>
    <xf numFmtId="0" fontId="13" fillId="2" borderId="0" xfId="0" applyFont="1" applyFill="1" applyProtection="1">
      <protection hidden="1"/>
    </xf>
    <xf numFmtId="0" fontId="13" fillId="2" borderId="0" xfId="0" applyFont="1" applyFill="1" applyBorder="1" applyProtection="1">
      <protection hidden="1"/>
    </xf>
    <xf numFmtId="0" fontId="14" fillId="2" borderId="0" xfId="0" applyFont="1" applyFill="1" applyProtection="1">
      <protection hidden="1"/>
    </xf>
    <xf numFmtId="178" fontId="13" fillId="2" borderId="0" xfId="0" applyNumberFormat="1" applyFont="1" applyFill="1" applyProtection="1">
      <protection hidden="1"/>
    </xf>
    <xf numFmtId="0" fontId="15" fillId="2" borderId="1" xfId="0" applyFont="1" applyFill="1" applyBorder="1" applyAlignment="1" applyProtection="1">
      <alignment wrapText="1"/>
      <protection hidden="1"/>
    </xf>
    <xf numFmtId="177" fontId="13" fillId="2" borderId="0" xfId="0" applyNumberFormat="1" applyFont="1" applyFill="1" applyProtection="1">
      <protection hidden="1"/>
    </xf>
    <xf numFmtId="0" fontId="13" fillId="2" borderId="0" xfId="0" applyFont="1" applyFill="1" applyBorder="1" applyAlignment="1" applyProtection="1">
      <protection hidden="1"/>
    </xf>
    <xf numFmtId="2" fontId="13" fillId="2" borderId="0" xfId="0" applyNumberFormat="1" applyFont="1" applyFill="1" applyProtection="1">
      <protection hidden="1"/>
    </xf>
    <xf numFmtId="0" fontId="16" fillId="2" borderId="0" xfId="1" applyFont="1" applyFill="1" applyAlignment="1" applyProtection="1">
      <protection hidden="1"/>
    </xf>
    <xf numFmtId="0" fontId="17" fillId="2" borderId="0" xfId="0" applyFont="1" applyFill="1" applyProtection="1">
      <protection hidden="1"/>
    </xf>
    <xf numFmtId="0" fontId="17" fillId="2" borderId="0" xfId="0" applyFont="1" applyFill="1" applyBorder="1" applyProtection="1">
      <protection hidden="1"/>
    </xf>
    <xf numFmtId="178" fontId="17" fillId="2" borderId="0" xfId="0" applyNumberFormat="1" applyFont="1" applyFill="1" applyProtection="1">
      <protection hidden="1"/>
    </xf>
    <xf numFmtId="0" fontId="18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182" fontId="13" fillId="2" borderId="0" xfId="0" applyNumberFormat="1" applyFont="1" applyFill="1" applyBorder="1" applyProtection="1">
      <protection hidden="1"/>
    </xf>
    <xf numFmtId="177" fontId="13" fillId="2" borderId="0" xfId="0" applyNumberFormat="1" applyFont="1" applyFill="1" applyBorder="1" applyProtection="1">
      <protection hidden="1"/>
    </xf>
    <xf numFmtId="49" fontId="20" fillId="2" borderId="0" xfId="0" applyNumberFormat="1" applyFont="1" applyFill="1" applyBorder="1" applyAlignment="1" applyProtection="1">
      <alignment wrapText="1"/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Protection="1">
      <protection hidden="1"/>
    </xf>
    <xf numFmtId="0" fontId="22" fillId="2" borderId="0" xfId="1" applyFont="1" applyFill="1" applyAlignment="1" applyProtection="1">
      <protection hidden="1"/>
    </xf>
    <xf numFmtId="0" fontId="15" fillId="2" borderId="0" xfId="0" applyFont="1" applyFill="1" applyProtection="1">
      <protection hidden="1"/>
    </xf>
    <xf numFmtId="0" fontId="13" fillId="2" borderId="0" xfId="0" applyFont="1" applyFill="1" applyAlignment="1" applyProtection="1">
      <protection hidden="1"/>
    </xf>
    <xf numFmtId="0" fontId="13" fillId="2" borderId="0" xfId="0" applyFont="1" applyFill="1" applyBorder="1" applyAlignment="1"/>
    <xf numFmtId="0" fontId="13" fillId="2" borderId="0" xfId="0" applyFont="1" applyFill="1" applyAlignment="1" applyProtection="1">
      <alignment vertical="top" wrapText="1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/>
    <xf numFmtId="0" fontId="13" fillId="2" borderId="0" xfId="0" applyFont="1" applyFill="1" applyBorder="1" applyAlignment="1" applyProtection="1">
      <alignment wrapText="1"/>
      <protection hidden="1"/>
    </xf>
    <xf numFmtId="0" fontId="13" fillId="2" borderId="0" xfId="0" applyNumberFormat="1" applyFont="1" applyFill="1" applyBorder="1" applyProtection="1">
      <protection hidden="1"/>
    </xf>
    <xf numFmtId="173" fontId="13" fillId="2" borderId="0" xfId="0" applyNumberFormat="1" applyFont="1" applyFill="1" applyBorder="1" applyProtection="1">
      <protection hidden="1"/>
    </xf>
    <xf numFmtId="178" fontId="13" fillId="2" borderId="0" xfId="0" applyNumberFormat="1" applyFont="1" applyFill="1" applyBorder="1" applyProtection="1">
      <protection hidden="1"/>
    </xf>
    <xf numFmtId="0" fontId="14" fillId="2" borderId="0" xfId="0" applyFont="1" applyFill="1" applyAlignment="1" applyProtection="1">
      <protection hidden="1"/>
    </xf>
    <xf numFmtId="0" fontId="13" fillId="2" borderId="0" xfId="0" applyFont="1" applyFill="1" applyAlignment="1" applyProtection="1">
      <alignment horizontal="left"/>
      <protection hidden="1"/>
    </xf>
    <xf numFmtId="49" fontId="20" fillId="2" borderId="0" xfId="0" applyNumberFormat="1" applyFont="1" applyFill="1" applyBorder="1" applyAlignment="1" applyProtection="1">
      <alignment horizontal="left" wrapText="1"/>
      <protection hidden="1"/>
    </xf>
    <xf numFmtId="49" fontId="20" fillId="2" borderId="0" xfId="0" applyNumberFormat="1" applyFont="1" applyFill="1" applyBorder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4" fillId="2" borderId="0" xfId="0" applyFont="1" applyFill="1" applyAlignment="1"/>
    <xf numFmtId="49" fontId="20" fillId="2" borderId="0" xfId="0" applyNumberFormat="1" applyFont="1" applyFill="1" applyBorder="1" applyAlignment="1" applyProtection="1">
      <alignment vertical="center" wrapText="1"/>
      <protection hidden="1"/>
    </xf>
    <xf numFmtId="0" fontId="13" fillId="3" borderId="2" xfId="0" applyFont="1" applyFill="1" applyBorder="1" applyAlignment="1" applyProtection="1">
      <alignment horizontal="center"/>
      <protection hidden="1"/>
    </xf>
    <xf numFmtId="0" fontId="13" fillId="3" borderId="3" xfId="0" applyFont="1" applyFill="1" applyBorder="1" applyAlignment="1" applyProtection="1">
      <alignment horizontal="center"/>
      <protection hidden="1"/>
    </xf>
    <xf numFmtId="0" fontId="13" fillId="3" borderId="4" xfId="0" applyFont="1" applyFill="1" applyBorder="1" applyAlignment="1" applyProtection="1">
      <alignment horizontal="center"/>
      <protection hidden="1"/>
    </xf>
    <xf numFmtId="2" fontId="17" fillId="3" borderId="5" xfId="0" applyNumberFormat="1" applyFont="1" applyFill="1" applyBorder="1" applyAlignment="1" applyProtection="1">
      <alignment horizontal="center" vertical="center"/>
      <protection hidden="1"/>
    </xf>
    <xf numFmtId="175" fontId="17" fillId="3" borderId="6" xfId="0" applyNumberFormat="1" applyFont="1" applyFill="1" applyBorder="1" applyAlignment="1" applyProtection="1">
      <alignment horizontal="center" vertical="center"/>
      <protection hidden="1"/>
    </xf>
    <xf numFmtId="2" fontId="17" fillId="3" borderId="7" xfId="0" applyNumberFormat="1" applyFont="1" applyFill="1" applyBorder="1" applyAlignment="1" applyProtection="1">
      <alignment horizontal="center" vertical="center"/>
      <protection hidden="1"/>
    </xf>
    <xf numFmtId="175" fontId="17" fillId="3" borderId="8" xfId="0" applyNumberFormat="1" applyFont="1" applyFill="1" applyBorder="1" applyAlignment="1" applyProtection="1">
      <alignment horizontal="center" vertical="center"/>
      <protection hidden="1"/>
    </xf>
    <xf numFmtId="2" fontId="17" fillId="3" borderId="9" xfId="0" applyNumberFormat="1" applyFont="1" applyFill="1" applyBorder="1" applyAlignment="1" applyProtection="1">
      <alignment horizontal="center" vertical="center"/>
      <protection hidden="1"/>
    </xf>
    <xf numFmtId="175" fontId="17" fillId="3" borderId="10" xfId="0" applyNumberFormat="1" applyFont="1" applyFill="1" applyBorder="1" applyAlignment="1" applyProtection="1">
      <alignment horizontal="center" vertical="center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3" fillId="3" borderId="6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0" fontId="13" fillId="3" borderId="10" xfId="0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0" fontId="13" fillId="2" borderId="0" xfId="0" applyNumberFormat="1" applyFont="1" applyFill="1" applyBorder="1" applyAlignment="1" applyProtection="1">
      <alignment horizontal="center"/>
      <protection hidden="1"/>
    </xf>
    <xf numFmtId="0" fontId="13" fillId="2" borderId="0" xfId="0" applyNumberFormat="1" applyFont="1" applyFill="1" applyAlignment="1" applyProtection="1">
      <alignment horizontal="right"/>
      <protection hidden="1"/>
    </xf>
    <xf numFmtId="0" fontId="13" fillId="2" borderId="0" xfId="0" applyNumberFormat="1" applyFont="1" applyFill="1" applyProtection="1">
      <protection hidden="1"/>
    </xf>
    <xf numFmtId="0" fontId="13" fillId="2" borderId="0" xfId="0" applyNumberFormat="1" applyFont="1" applyFill="1" applyAlignment="1"/>
    <xf numFmtId="0" fontId="23" fillId="2" borderId="0" xfId="0" applyFont="1" applyFill="1" applyAlignment="1" applyProtection="1">
      <alignment vertical="center"/>
      <protection hidden="1"/>
    </xf>
    <xf numFmtId="0" fontId="24" fillId="2" borderId="0" xfId="0" applyFont="1" applyFill="1" applyAlignment="1" applyProtection="1">
      <protection hidden="1"/>
    </xf>
    <xf numFmtId="0" fontId="20" fillId="2" borderId="0" xfId="0" applyFont="1" applyFill="1" applyBorder="1" applyAlignment="1" applyProtection="1">
      <alignment vertical="top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14" fillId="3" borderId="11" xfId="0" applyFont="1" applyFill="1" applyBorder="1" applyAlignment="1" applyProtection="1">
      <alignment horizontal="left" vertical="center" wrapText="1"/>
      <protection hidden="1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49" fontId="20" fillId="2" borderId="0" xfId="0" applyNumberFormat="1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Alignment="1" applyProtection="1">
      <alignment wrapText="1"/>
      <protection hidden="1"/>
    </xf>
    <xf numFmtId="0" fontId="13" fillId="4" borderId="5" xfId="0" applyFont="1" applyFill="1" applyBorder="1" applyAlignment="1" applyProtection="1">
      <alignment horizontal="left" wrapText="1"/>
    </xf>
    <xf numFmtId="0" fontId="13" fillId="4" borderId="7" xfId="0" applyFont="1" applyFill="1" applyBorder="1" applyAlignment="1" applyProtection="1">
      <alignment horizontal="left" wrapText="1"/>
    </xf>
    <xf numFmtId="0" fontId="13" fillId="4" borderId="9" xfId="0" applyFont="1" applyFill="1" applyBorder="1" applyAlignment="1" applyProtection="1">
      <alignment horizontal="left" wrapText="1"/>
    </xf>
    <xf numFmtId="0" fontId="20" fillId="2" borderId="0" xfId="0" applyFont="1" applyFill="1" applyAlignment="1" applyProtection="1">
      <alignment horizontal="left" wrapText="1"/>
      <protection hidden="1"/>
    </xf>
    <xf numFmtId="175" fontId="26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Border="1" applyAlignment="1" applyProtection="1"/>
    <xf numFmtId="0" fontId="13" fillId="4" borderId="14" xfId="0" applyFont="1" applyFill="1" applyBorder="1" applyProtection="1"/>
    <xf numFmtId="174" fontId="13" fillId="4" borderId="5" xfId="0" applyNumberFormat="1" applyFont="1" applyFill="1" applyBorder="1" applyProtection="1"/>
    <xf numFmtId="187" fontId="13" fillId="0" borderId="15" xfId="0" applyNumberFormat="1" applyFont="1" applyFill="1" applyBorder="1" applyProtection="1"/>
    <xf numFmtId="187" fontId="13" fillId="0" borderId="16" xfId="0" applyNumberFormat="1" applyFont="1" applyFill="1" applyBorder="1" applyProtection="1"/>
    <xf numFmtId="187" fontId="13" fillId="0" borderId="17" xfId="0" applyNumberFormat="1" applyFont="1" applyFill="1" applyBorder="1" applyProtection="1"/>
    <xf numFmtId="174" fontId="13" fillId="4" borderId="7" xfId="0" applyNumberFormat="1" applyFont="1" applyFill="1" applyBorder="1" applyProtection="1"/>
    <xf numFmtId="187" fontId="13" fillId="0" borderId="18" xfId="0" applyNumberFormat="1" applyFont="1" applyFill="1" applyBorder="1" applyProtection="1"/>
    <xf numFmtId="187" fontId="13" fillId="0" borderId="19" xfId="0" applyNumberFormat="1" applyFont="1" applyFill="1" applyBorder="1" applyProtection="1"/>
    <xf numFmtId="187" fontId="13" fillId="0" borderId="20" xfId="0" applyNumberFormat="1" applyFont="1" applyFill="1" applyBorder="1" applyProtection="1"/>
    <xf numFmtId="174" fontId="13" fillId="4" borderId="9" xfId="0" applyNumberFormat="1" applyFont="1" applyFill="1" applyBorder="1" applyProtection="1"/>
    <xf numFmtId="187" fontId="13" fillId="0" borderId="21" xfId="0" applyNumberFormat="1" applyFont="1" applyFill="1" applyBorder="1" applyProtection="1"/>
    <xf numFmtId="187" fontId="13" fillId="0" borderId="22" xfId="0" applyNumberFormat="1" applyFont="1" applyFill="1" applyBorder="1" applyProtection="1"/>
    <xf numFmtId="187" fontId="13" fillId="0" borderId="23" xfId="0" applyNumberFormat="1" applyFont="1" applyFill="1" applyBorder="1" applyProtection="1"/>
    <xf numFmtId="0" fontId="13" fillId="4" borderId="14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  <protection hidden="1"/>
    </xf>
    <xf numFmtId="172" fontId="17" fillId="2" borderId="0" xfId="0" applyNumberFormat="1" applyFont="1" applyFill="1" applyProtection="1">
      <protection hidden="1"/>
    </xf>
    <xf numFmtId="0" fontId="27" fillId="2" borderId="0" xfId="0" applyFont="1" applyFill="1" applyAlignment="1" applyProtection="1">
      <alignment horizontal="left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left"/>
      <protection hidden="1"/>
    </xf>
    <xf numFmtId="176" fontId="4" fillId="2" borderId="0" xfId="0" applyNumberFormat="1" applyFont="1" applyFill="1" applyAlignment="1" applyProtection="1">
      <alignment horizontal="center"/>
      <protection hidden="1"/>
    </xf>
    <xf numFmtId="2" fontId="17" fillId="2" borderId="0" xfId="0" applyNumberFormat="1" applyFont="1" applyFill="1" applyProtection="1">
      <protection hidden="1"/>
    </xf>
    <xf numFmtId="0" fontId="28" fillId="2" borderId="0" xfId="0" applyFont="1" applyFill="1" applyProtection="1">
      <protection hidden="1"/>
    </xf>
    <xf numFmtId="0" fontId="17" fillId="4" borderId="6" xfId="0" applyFont="1" applyFill="1" applyBorder="1" applyAlignment="1" applyProtection="1">
      <alignment horizontal="center" wrapText="1"/>
    </xf>
    <xf numFmtId="0" fontId="17" fillId="4" borderId="24" xfId="0" applyFont="1" applyFill="1" applyBorder="1" applyAlignment="1" applyProtection="1">
      <alignment horizontal="center" wrapText="1"/>
    </xf>
    <xf numFmtId="0" fontId="17" fillId="4" borderId="25" xfId="0" applyFont="1" applyFill="1" applyBorder="1" applyAlignment="1" applyProtection="1">
      <alignment horizontal="center" wrapText="1"/>
    </xf>
    <xf numFmtId="0" fontId="13" fillId="4" borderId="14" xfId="0" applyNumberFormat="1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vertical="center" wrapText="1"/>
      <protection hidden="1"/>
    </xf>
    <xf numFmtId="2" fontId="29" fillId="2" borderId="0" xfId="0" applyNumberFormat="1" applyFont="1" applyFill="1" applyBorder="1" applyAlignment="1" applyProtection="1">
      <protection hidden="1"/>
    </xf>
    <xf numFmtId="0" fontId="16" fillId="2" borderId="0" xfId="1" applyFont="1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7" fillId="2" borderId="0" xfId="0" applyFont="1" applyFill="1" applyBorder="1" applyAlignment="1" applyProtection="1">
      <alignment horizontal="center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36" fillId="0" borderId="19" xfId="0" applyFont="1" applyBorder="1" applyAlignment="1" applyProtection="1">
      <alignment horizontal="left" vertical="center" wrapText="1"/>
    </xf>
    <xf numFmtId="0" fontId="30" fillId="2" borderId="0" xfId="0" applyFont="1" applyFill="1" applyAlignment="1" applyProtection="1">
      <alignment wrapText="1"/>
      <protection hidden="1"/>
    </xf>
    <xf numFmtId="0" fontId="22" fillId="2" borderId="0" xfId="1" applyFont="1" applyFill="1" applyAlignment="1" applyProtection="1">
      <alignment horizontal="left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175" fontId="13" fillId="4" borderId="28" xfId="0" applyNumberFormat="1" applyFont="1" applyFill="1" applyBorder="1" applyAlignment="1" applyProtection="1">
      <alignment horizontal="center" vertical="center"/>
    </xf>
    <xf numFmtId="175" fontId="13" fillId="4" borderId="29" xfId="0" applyNumberFormat="1" applyFont="1" applyFill="1" applyBorder="1" applyAlignment="1" applyProtection="1">
      <alignment horizontal="center" vertical="center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5" fillId="3" borderId="33" xfId="0" applyFont="1" applyFill="1" applyBorder="1" applyAlignment="1" applyProtection="1">
      <alignment horizontal="center" vertical="center" wrapText="1"/>
      <protection hidden="1"/>
    </xf>
    <xf numFmtId="0" fontId="16" fillId="2" borderId="0" xfId="1" applyFont="1" applyFill="1" applyAlignment="1" applyProtection="1">
      <alignment horizontal="left"/>
      <protection hidden="1"/>
    </xf>
    <xf numFmtId="0" fontId="14" fillId="2" borderId="0" xfId="0" applyFont="1" applyFill="1" applyAlignment="1" applyProtection="1">
      <alignment horizontal="right"/>
      <protection hidden="1"/>
    </xf>
    <xf numFmtId="0" fontId="25" fillId="2" borderId="0" xfId="0" applyFont="1" applyFill="1" applyAlignment="1" applyProtection="1">
      <alignment horizontal="center" wrapText="1"/>
      <protection hidden="1"/>
    </xf>
    <xf numFmtId="0" fontId="13" fillId="4" borderId="14" xfId="0" applyNumberFormat="1" applyFont="1" applyFill="1" applyBorder="1" applyAlignment="1" applyProtection="1">
      <alignment horizontal="center"/>
    </xf>
    <xf numFmtId="14" fontId="13" fillId="4" borderId="14" xfId="0" applyNumberFormat="1" applyFont="1" applyFill="1" applyBorder="1" applyAlignment="1" applyProtection="1">
      <alignment horizontal="center"/>
    </xf>
    <xf numFmtId="0" fontId="14" fillId="2" borderId="0" xfId="0" applyFont="1" applyFill="1" applyAlignment="1" applyProtection="1">
      <alignment horizontal="left"/>
      <protection hidden="1"/>
    </xf>
    <xf numFmtId="0" fontId="31" fillId="2" borderId="0" xfId="0" applyFont="1" applyFill="1" applyAlignment="1" applyProtection="1">
      <alignment horizontal="left"/>
      <protection hidden="1"/>
    </xf>
    <xf numFmtId="175" fontId="13" fillId="4" borderId="31" xfId="0" applyNumberFormat="1" applyFont="1" applyFill="1" applyBorder="1" applyAlignment="1" applyProtection="1">
      <alignment horizontal="center" vertical="center"/>
    </xf>
    <xf numFmtId="175" fontId="13" fillId="4" borderId="32" xfId="0" applyNumberFormat="1" applyFont="1" applyFill="1" applyBorder="1" applyAlignment="1" applyProtection="1">
      <alignment horizontal="center" vertical="center"/>
    </xf>
    <xf numFmtId="49" fontId="20" fillId="2" borderId="0" xfId="0" applyNumberFormat="1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 wrapText="1"/>
      <protection hidden="1"/>
    </xf>
    <xf numFmtId="0" fontId="32" fillId="2" borderId="0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 applyProtection="1">
      <alignment horizontal="center"/>
    </xf>
    <xf numFmtId="0" fontId="32" fillId="2" borderId="30" xfId="0" applyFont="1" applyFill="1" applyBorder="1" applyAlignment="1">
      <alignment horizontal="center" vertical="top"/>
    </xf>
    <xf numFmtId="0" fontId="0" fillId="4" borderId="14" xfId="0" applyFill="1" applyBorder="1" applyAlignment="1" applyProtection="1">
      <alignment horizontal="center"/>
    </xf>
    <xf numFmtId="0" fontId="32" fillId="2" borderId="3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2" fontId="17" fillId="2" borderId="14" xfId="0" applyNumberFormat="1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175" fontId="4" fillId="2" borderId="14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175" fontId="13" fillId="4" borderId="26" xfId="0" applyNumberFormat="1" applyFont="1" applyFill="1" applyBorder="1" applyAlignment="1" applyProtection="1">
      <alignment horizontal="center" vertical="center"/>
    </xf>
    <xf numFmtId="175" fontId="13" fillId="4" borderId="27" xfId="0" applyNumberFormat="1" applyFont="1" applyFill="1" applyBorder="1" applyAlignment="1" applyProtection="1">
      <alignment horizontal="center" vertical="center"/>
    </xf>
    <xf numFmtId="0" fontId="23" fillId="4" borderId="14" xfId="0" applyNumberFormat="1" applyFont="1" applyFill="1" applyBorder="1" applyAlignment="1" applyProtection="1">
      <alignment horizontal="center"/>
    </xf>
    <xf numFmtId="0" fontId="33" fillId="2" borderId="0" xfId="0" applyFont="1" applyFill="1" applyAlignment="1" applyProtection="1">
      <alignment horizontal="right"/>
      <protection hidden="1"/>
    </xf>
    <xf numFmtId="175" fontId="26" fillId="2" borderId="14" xfId="0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0" fontId="19" fillId="2" borderId="0" xfId="0" applyFont="1" applyFill="1" applyAlignment="1" applyProtection="1">
      <alignment horizontal="right"/>
      <protection hidden="1"/>
    </xf>
    <xf numFmtId="0" fontId="17" fillId="4" borderId="46" xfId="0" applyFont="1" applyFill="1" applyBorder="1" applyAlignment="1" applyProtection="1">
      <alignment horizontal="center" vertical="center" wrapText="1"/>
      <protection locked="0" hidden="1"/>
    </xf>
    <xf numFmtId="0" fontId="17" fillId="4" borderId="46" xfId="0" applyFont="1" applyFill="1" applyBorder="1" applyAlignment="1" applyProtection="1">
      <alignment horizontal="center" vertical="center"/>
      <protection locked="0" hidden="1"/>
    </xf>
    <xf numFmtId="0" fontId="20" fillId="2" borderId="0" xfId="0" applyFont="1" applyFill="1" applyBorder="1" applyAlignment="1" applyProtection="1">
      <alignment horizontal="center" vertical="top" wrapText="1"/>
      <protection hidden="1"/>
    </xf>
    <xf numFmtId="175" fontId="34" fillId="2" borderId="14" xfId="0" applyNumberFormat="1" applyFont="1" applyFill="1" applyBorder="1" applyAlignment="1" applyProtection="1">
      <alignment horizontal="center" vertical="center"/>
      <protection hidden="1"/>
    </xf>
    <xf numFmtId="0" fontId="34" fillId="2" borderId="14" xfId="0" applyFont="1" applyFill="1" applyBorder="1" applyAlignment="1" applyProtection="1">
      <alignment horizontal="center" vertical="center"/>
      <protection hidden="1"/>
    </xf>
    <xf numFmtId="175" fontId="17" fillId="4" borderId="5" xfId="0" applyNumberFormat="1" applyFont="1" applyFill="1" applyBorder="1" applyAlignment="1" applyProtection="1">
      <alignment horizontal="center" vertical="center"/>
    </xf>
    <xf numFmtId="175" fontId="17" fillId="4" borderId="36" xfId="0" applyNumberFormat="1" applyFont="1" applyFill="1" applyBorder="1" applyAlignment="1" applyProtection="1">
      <alignment horizontal="center" vertical="center"/>
    </xf>
    <xf numFmtId="0" fontId="28" fillId="3" borderId="37" xfId="0" applyFont="1" applyFill="1" applyBorder="1" applyAlignment="1" applyProtection="1">
      <alignment horizontal="center" vertical="top" wrapText="1"/>
      <protection hidden="1"/>
    </xf>
    <xf numFmtId="0" fontId="28" fillId="3" borderId="38" xfId="0" applyFont="1" applyFill="1" applyBorder="1" applyAlignment="1" applyProtection="1">
      <alignment horizontal="center" vertical="top" wrapText="1"/>
      <protection hidden="1"/>
    </xf>
    <xf numFmtId="0" fontId="28" fillId="3" borderId="39" xfId="0" applyFont="1" applyFill="1" applyBorder="1" applyAlignment="1" applyProtection="1">
      <alignment horizontal="center" vertical="top" wrapText="1"/>
      <protection hidden="1"/>
    </xf>
    <xf numFmtId="0" fontId="28" fillId="3" borderId="34" xfId="0" applyFont="1" applyFill="1" applyBorder="1" applyAlignment="1" applyProtection="1">
      <alignment horizontal="center" vertical="top" wrapText="1"/>
      <protection hidden="1"/>
    </xf>
    <xf numFmtId="175" fontId="17" fillId="4" borderId="42" xfId="0" applyNumberFormat="1" applyFont="1" applyFill="1" applyBorder="1" applyAlignment="1" applyProtection="1">
      <alignment horizontal="center" vertical="center"/>
    </xf>
    <xf numFmtId="0" fontId="19" fillId="4" borderId="12" xfId="0" applyFont="1" applyFill="1" applyBorder="1" applyAlignment="1" applyProtection="1">
      <alignment horizontal="center" vertical="center" wrapText="1"/>
    </xf>
    <xf numFmtId="0" fontId="19" fillId="4" borderId="33" xfId="0" applyFont="1" applyFill="1" applyBorder="1" applyAlignment="1" applyProtection="1">
      <alignment horizontal="center" vertical="center" wrapText="1"/>
    </xf>
    <xf numFmtId="175" fontId="17" fillId="4" borderId="15" xfId="0" applyNumberFormat="1" applyFont="1" applyFill="1" applyBorder="1" applyAlignment="1" applyProtection="1">
      <alignment horizontal="center" vertical="center" wrapText="1"/>
    </xf>
    <xf numFmtId="175" fontId="17" fillId="4" borderId="17" xfId="0" applyNumberFormat="1" applyFont="1" applyFill="1" applyBorder="1" applyAlignment="1" applyProtection="1">
      <alignment horizontal="center" vertical="center" wrapText="1"/>
    </xf>
    <xf numFmtId="2" fontId="17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29" fillId="4" borderId="14" xfId="0" applyNumberFormat="1" applyFont="1" applyFill="1" applyBorder="1" applyAlignment="1" applyProtection="1">
      <alignment horizontal="center" vertical="center"/>
    </xf>
    <xf numFmtId="175" fontId="17" fillId="4" borderId="46" xfId="0" applyNumberFormat="1" applyFont="1" applyFill="1" applyBorder="1" applyAlignment="1" applyProtection="1">
      <alignment horizontal="center" vertical="center"/>
    </xf>
    <xf numFmtId="175" fontId="17" fillId="4" borderId="18" xfId="0" applyNumberFormat="1" applyFont="1" applyFill="1" applyBorder="1" applyAlignment="1" applyProtection="1">
      <alignment horizontal="center" vertical="center" wrapText="1"/>
    </xf>
    <xf numFmtId="175" fontId="17" fillId="4" borderId="3" xfId="0" applyNumberFormat="1" applyFont="1" applyFill="1" applyBorder="1" applyAlignment="1" applyProtection="1">
      <alignment horizontal="center" vertical="center" wrapText="1"/>
    </xf>
    <xf numFmtId="175" fontId="17" fillId="4" borderId="15" xfId="0" applyNumberFormat="1" applyFont="1" applyFill="1" applyBorder="1" applyAlignment="1" applyProtection="1">
      <alignment horizontal="center" vertical="center"/>
    </xf>
    <xf numFmtId="175" fontId="17" fillId="4" borderId="2" xfId="0" applyNumberFormat="1" applyFont="1" applyFill="1" applyBorder="1" applyAlignment="1" applyProtection="1">
      <alignment horizontal="center" vertical="center"/>
    </xf>
    <xf numFmtId="175" fontId="17" fillId="4" borderId="20" xfId="0" applyNumberFormat="1" applyFont="1" applyFill="1" applyBorder="1" applyAlignment="1" applyProtection="1">
      <alignment horizontal="center" vertical="center" wrapText="1"/>
    </xf>
    <xf numFmtId="175" fontId="17" fillId="4" borderId="28" xfId="0" applyNumberFormat="1" applyFont="1" applyFill="1" applyBorder="1" applyAlignment="1" applyProtection="1">
      <alignment horizontal="center" vertical="center" wrapText="1"/>
    </xf>
    <xf numFmtId="175" fontId="17" fillId="4" borderId="29" xfId="0" applyNumberFormat="1" applyFont="1" applyFill="1" applyBorder="1" applyAlignment="1" applyProtection="1">
      <alignment horizontal="center" vertical="center" wrapText="1"/>
    </xf>
    <xf numFmtId="175" fontId="17" fillId="4" borderId="18" xfId="0" applyNumberFormat="1" applyFont="1" applyFill="1" applyBorder="1" applyAlignment="1" applyProtection="1">
      <alignment horizontal="center" vertical="center"/>
    </xf>
    <xf numFmtId="175" fontId="17" fillId="4" borderId="3" xfId="0" applyNumberFormat="1" applyFont="1" applyFill="1" applyBorder="1" applyAlignment="1" applyProtection="1">
      <alignment horizontal="center" vertical="center"/>
    </xf>
    <xf numFmtId="2" fontId="17" fillId="3" borderId="18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3" xfId="0" applyNumberFormat="1" applyFont="1" applyFill="1" applyBorder="1" applyAlignment="1" applyProtection="1">
      <alignment horizontal="center" vertical="center" wrapText="1"/>
      <protection hidden="1"/>
    </xf>
    <xf numFmtId="175" fontId="17" fillId="4" borderId="40" xfId="0" applyNumberFormat="1" applyFont="1" applyFill="1" applyBorder="1" applyAlignment="1" applyProtection="1">
      <alignment horizontal="center" vertical="center"/>
    </xf>
    <xf numFmtId="175" fontId="17" fillId="4" borderId="41" xfId="0" applyNumberFormat="1" applyFont="1" applyFill="1" applyBorder="1" applyAlignment="1" applyProtection="1">
      <alignment horizontal="center" vertical="center"/>
    </xf>
    <xf numFmtId="175" fontId="17" fillId="4" borderId="28" xfId="0" applyNumberFormat="1" applyFont="1" applyFill="1" applyBorder="1" applyAlignment="1" applyProtection="1">
      <alignment horizontal="center" vertical="center"/>
    </xf>
    <xf numFmtId="175" fontId="17" fillId="4" borderId="29" xfId="0" applyNumberFormat="1" applyFont="1" applyFill="1" applyBorder="1" applyAlignment="1" applyProtection="1">
      <alignment horizontal="center" vertical="center"/>
    </xf>
    <xf numFmtId="0" fontId="17" fillId="4" borderId="18" xfId="0" applyFont="1" applyFill="1" applyBorder="1" applyAlignment="1" applyProtection="1">
      <alignment horizontal="left" vertical="center" wrapText="1"/>
    </xf>
    <xf numFmtId="0" fontId="17" fillId="4" borderId="3" xfId="0" applyFont="1" applyFill="1" applyBorder="1" applyAlignment="1" applyProtection="1">
      <alignment horizontal="left" vertical="center" wrapText="1"/>
    </xf>
    <xf numFmtId="0" fontId="17" fillId="4" borderId="28" xfId="0" applyFont="1" applyFill="1" applyBorder="1" applyAlignment="1" applyProtection="1">
      <alignment horizontal="left" vertical="center" wrapText="1"/>
    </xf>
    <xf numFmtId="0" fontId="17" fillId="4" borderId="29" xfId="0" applyFont="1" applyFill="1" applyBorder="1" applyAlignment="1" applyProtection="1">
      <alignment horizontal="left" vertical="center" wrapText="1"/>
    </xf>
    <xf numFmtId="0" fontId="17" fillId="4" borderId="26" xfId="0" applyFont="1" applyFill="1" applyBorder="1" applyAlignment="1" applyProtection="1">
      <alignment horizontal="left" vertical="center" wrapText="1"/>
    </xf>
    <xf numFmtId="0" fontId="17" fillId="4" borderId="27" xfId="0" applyFont="1" applyFill="1" applyBorder="1" applyAlignment="1" applyProtection="1">
      <alignment horizontal="left" vertical="center" wrapText="1"/>
    </xf>
    <xf numFmtId="175" fontId="17" fillId="4" borderId="14" xfId="0" applyNumberFormat="1" applyFont="1" applyFill="1" applyBorder="1" applyAlignment="1" applyProtection="1">
      <alignment horizontal="center" vertical="center"/>
    </xf>
    <xf numFmtId="175" fontId="17" fillId="4" borderId="21" xfId="0" applyNumberFormat="1" applyFont="1" applyFill="1" applyBorder="1" applyAlignment="1" applyProtection="1">
      <alignment horizontal="center" vertical="center" wrapText="1"/>
    </xf>
    <xf numFmtId="175" fontId="17" fillId="4" borderId="4" xfId="0" applyNumberFormat="1" applyFont="1" applyFill="1" applyBorder="1" applyAlignment="1" applyProtection="1">
      <alignment horizontal="center" vertical="center" wrapText="1"/>
    </xf>
    <xf numFmtId="175" fontId="17" fillId="4" borderId="26" xfId="0" applyNumberFormat="1" applyFont="1" applyFill="1" applyBorder="1" applyAlignment="1" applyProtection="1">
      <alignment horizontal="center" vertical="center"/>
    </xf>
    <xf numFmtId="175" fontId="17" fillId="4" borderId="27" xfId="0" applyNumberFormat="1" applyFont="1" applyFill="1" applyBorder="1" applyAlignment="1" applyProtection="1">
      <alignment horizontal="center" vertical="center"/>
    </xf>
    <xf numFmtId="175" fontId="17" fillId="4" borderId="26" xfId="0" applyNumberFormat="1" applyFont="1" applyFill="1" applyBorder="1" applyAlignment="1" applyProtection="1">
      <alignment horizontal="center" vertical="center" wrapText="1"/>
    </xf>
    <xf numFmtId="175" fontId="17" fillId="4" borderId="27" xfId="0" applyNumberFormat="1" applyFont="1" applyFill="1" applyBorder="1" applyAlignment="1" applyProtection="1">
      <alignment horizontal="center" vertical="center" wrapText="1"/>
    </xf>
    <xf numFmtId="175" fontId="17" fillId="3" borderId="21" xfId="0" applyNumberFormat="1" applyFont="1" applyFill="1" applyBorder="1" applyAlignment="1" applyProtection="1">
      <alignment horizontal="center" vertical="center"/>
      <protection hidden="1"/>
    </xf>
    <xf numFmtId="175" fontId="17" fillId="3" borderId="4" xfId="0" applyNumberFormat="1" applyFont="1" applyFill="1" applyBorder="1" applyAlignment="1" applyProtection="1">
      <alignment horizontal="center" vertical="center"/>
      <protection hidden="1"/>
    </xf>
    <xf numFmtId="175" fontId="17" fillId="4" borderId="21" xfId="0" applyNumberFormat="1" applyFont="1" applyFill="1" applyBorder="1" applyAlignment="1" applyProtection="1">
      <alignment horizontal="center" vertical="center"/>
    </xf>
    <xf numFmtId="175" fontId="17" fillId="4" borderId="4" xfId="0" applyNumberFormat="1" applyFont="1" applyFill="1" applyBorder="1" applyAlignment="1" applyProtection="1">
      <alignment horizontal="center" vertical="center"/>
    </xf>
    <xf numFmtId="175" fontId="17" fillId="4" borderId="23" xfId="0" applyNumberFormat="1" applyFont="1" applyFill="1" applyBorder="1" applyAlignment="1" applyProtection="1">
      <alignment horizontal="center" vertical="center" wrapText="1"/>
    </xf>
    <xf numFmtId="2" fontId="17" fillId="3" borderId="21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4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45" xfId="0" applyNumberFormat="1" applyFont="1" applyFill="1" applyBorder="1" applyAlignment="1" applyProtection="1">
      <alignment horizontal="center" vertical="center"/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175" fontId="17" fillId="3" borderId="18" xfId="0" applyNumberFormat="1" applyFont="1" applyFill="1" applyBorder="1" applyAlignment="1" applyProtection="1">
      <alignment horizontal="center" vertical="center"/>
      <protection hidden="1"/>
    </xf>
    <xf numFmtId="175" fontId="17" fillId="3" borderId="3" xfId="0" applyNumberFormat="1" applyFont="1" applyFill="1" applyBorder="1" applyAlignment="1" applyProtection="1">
      <alignment horizontal="center" vertical="center"/>
      <protection hidden="1"/>
    </xf>
    <xf numFmtId="0" fontId="17" fillId="4" borderId="44" xfId="0" applyNumberFormat="1" applyFont="1" applyFill="1" applyBorder="1" applyAlignment="1" applyProtection="1">
      <alignment horizontal="center" vertical="center"/>
    </xf>
    <xf numFmtId="0" fontId="17" fillId="4" borderId="20" xfId="0" applyNumberFormat="1" applyFont="1" applyFill="1" applyBorder="1" applyAlignment="1" applyProtection="1">
      <alignment horizontal="center" vertical="center"/>
    </xf>
    <xf numFmtId="0" fontId="17" fillId="4" borderId="45" xfId="0" applyNumberFormat="1" applyFont="1" applyFill="1" applyBorder="1" applyAlignment="1" applyProtection="1">
      <alignment horizontal="center" vertical="center"/>
    </xf>
    <xf numFmtId="0" fontId="17" fillId="4" borderId="23" xfId="0" applyNumberFormat="1" applyFont="1" applyFill="1" applyBorder="1" applyAlignment="1" applyProtection="1">
      <alignment horizontal="center" vertical="center"/>
    </xf>
    <xf numFmtId="1" fontId="17" fillId="4" borderId="44" xfId="0" applyNumberFormat="1" applyFont="1" applyFill="1" applyBorder="1" applyAlignment="1" applyProtection="1">
      <alignment horizontal="center" vertical="center"/>
    </xf>
    <xf numFmtId="1" fontId="17" fillId="4" borderId="20" xfId="0" applyNumberFormat="1" applyFont="1" applyFill="1" applyBorder="1" applyAlignment="1" applyProtection="1">
      <alignment horizontal="center" vertical="center"/>
    </xf>
    <xf numFmtId="2" fontId="17" fillId="3" borderId="44" xfId="0" applyNumberFormat="1" applyFont="1" applyFill="1" applyBorder="1" applyAlignment="1" applyProtection="1">
      <alignment horizontal="center" vertical="center"/>
      <protection hidden="1"/>
    </xf>
    <xf numFmtId="2" fontId="17" fillId="3" borderId="3" xfId="0" applyNumberFormat="1" applyFont="1" applyFill="1" applyBorder="1" applyAlignment="1" applyProtection="1">
      <alignment horizontal="center" vertical="center"/>
      <protection hidden="1"/>
    </xf>
    <xf numFmtId="0" fontId="28" fillId="3" borderId="37" xfId="0" applyFont="1" applyFill="1" applyBorder="1" applyAlignment="1" applyProtection="1">
      <alignment horizontal="center" vertical="center" wrapText="1"/>
      <protection hidden="1"/>
    </xf>
    <xf numFmtId="0" fontId="28" fillId="3" borderId="38" xfId="0" applyFont="1" applyFill="1" applyBorder="1" applyAlignment="1" applyProtection="1">
      <alignment horizontal="center" vertical="center" wrapText="1"/>
      <protection hidden="1"/>
    </xf>
    <xf numFmtId="0" fontId="28" fillId="3" borderId="39" xfId="0" applyFont="1" applyFill="1" applyBorder="1" applyAlignment="1" applyProtection="1">
      <alignment horizontal="center" vertical="center" wrapText="1"/>
      <protection hidden="1"/>
    </xf>
    <xf numFmtId="0" fontId="28" fillId="3" borderId="34" xfId="0" applyFont="1" applyFill="1" applyBorder="1" applyAlignment="1" applyProtection="1">
      <alignment horizontal="center" vertical="center" wrapText="1"/>
      <protection hidden="1"/>
    </xf>
    <xf numFmtId="1" fontId="17" fillId="4" borderId="44" xfId="2" applyNumberFormat="1" applyFont="1" applyFill="1" applyBorder="1" applyAlignment="1" applyProtection="1">
      <alignment horizontal="center" vertical="center"/>
    </xf>
    <xf numFmtId="1" fontId="17" fillId="4" borderId="20" xfId="2" applyNumberFormat="1" applyFont="1" applyFill="1" applyBorder="1" applyAlignment="1" applyProtection="1">
      <alignment horizontal="center" vertical="center"/>
    </xf>
    <xf numFmtId="2" fontId="17" fillId="3" borderId="43" xfId="0" applyNumberFormat="1" applyFont="1" applyFill="1" applyBorder="1" applyAlignment="1" applyProtection="1">
      <alignment horizontal="center" vertical="center"/>
      <protection hidden="1"/>
    </xf>
    <xf numFmtId="2" fontId="17" fillId="3" borderId="2" xfId="0" applyNumberFormat="1" applyFont="1" applyFill="1" applyBorder="1" applyAlignment="1" applyProtection="1">
      <alignment horizontal="center" vertical="center"/>
      <protection hidden="1"/>
    </xf>
    <xf numFmtId="1" fontId="17" fillId="4" borderId="43" xfId="2" applyNumberFormat="1" applyFont="1" applyFill="1" applyBorder="1" applyAlignment="1" applyProtection="1">
      <alignment horizontal="center" vertical="center"/>
    </xf>
    <xf numFmtId="1" fontId="17" fillId="4" borderId="17" xfId="2" applyNumberFormat="1" applyFont="1" applyFill="1" applyBorder="1" applyAlignment="1" applyProtection="1">
      <alignment horizontal="center" vertical="center"/>
    </xf>
    <xf numFmtId="175" fontId="17" fillId="3" borderId="15" xfId="0" applyNumberFormat="1" applyFont="1" applyFill="1" applyBorder="1" applyAlignment="1" applyProtection="1">
      <alignment horizontal="center" vertical="center"/>
      <protection hidden="1"/>
    </xf>
    <xf numFmtId="175" fontId="17" fillId="3" borderId="2" xfId="0" applyNumberFormat="1" applyFont="1" applyFill="1" applyBorder="1" applyAlignment="1" applyProtection="1">
      <alignment horizontal="center" vertical="center"/>
      <protection hidden="1"/>
    </xf>
    <xf numFmtId="0" fontId="28" fillId="3" borderId="13" xfId="0" applyFont="1" applyFill="1" applyBorder="1" applyAlignment="1" applyProtection="1">
      <alignment horizontal="center" vertical="center" wrapText="1"/>
      <protection hidden="1"/>
    </xf>
    <xf numFmtId="0" fontId="28" fillId="3" borderId="25" xfId="0" applyFont="1" applyFill="1" applyBorder="1" applyAlignment="1" applyProtection="1">
      <alignment horizontal="center" vertical="center" wrapText="1"/>
      <protection hidden="1"/>
    </xf>
    <xf numFmtId="0" fontId="6" fillId="4" borderId="12" xfId="0" applyFont="1" applyFill="1" applyBorder="1" applyAlignment="1" applyProtection="1">
      <alignment horizontal="center" vertical="center" wrapText="1"/>
    </xf>
    <xf numFmtId="0" fontId="28" fillId="3" borderId="12" xfId="0" applyFont="1" applyFill="1" applyBorder="1" applyAlignment="1" applyProtection="1">
      <alignment horizontal="center" vertical="center" wrapText="1"/>
      <protection hidden="1"/>
    </xf>
    <xf numFmtId="0" fontId="28" fillId="3" borderId="35" xfId="0" applyFont="1" applyFill="1" applyBorder="1" applyAlignment="1" applyProtection="1">
      <alignment horizontal="center" vertical="center" wrapText="1"/>
      <protection hidden="1"/>
    </xf>
    <xf numFmtId="0" fontId="28" fillId="3" borderId="33" xfId="0" applyFont="1" applyFill="1" applyBorder="1" applyAlignment="1" applyProtection="1">
      <alignment horizontal="center" vertical="center" wrapText="1"/>
      <protection hidden="1"/>
    </xf>
    <xf numFmtId="0" fontId="3" fillId="3" borderId="37" xfId="0" applyFont="1" applyFill="1" applyBorder="1" applyAlignment="1" applyProtection="1">
      <alignment horizontal="center" vertical="top" wrapText="1"/>
      <protection hidden="1"/>
    </xf>
    <xf numFmtId="0" fontId="3" fillId="3" borderId="38" xfId="0" applyFont="1" applyFill="1" applyBorder="1" applyAlignment="1" applyProtection="1">
      <alignment horizontal="center" vertical="top"/>
      <protection hidden="1"/>
    </xf>
    <xf numFmtId="0" fontId="3" fillId="3" borderId="39" xfId="0" applyFont="1" applyFill="1" applyBorder="1" applyAlignment="1" applyProtection="1">
      <alignment horizontal="center" vertical="top"/>
      <protection hidden="1"/>
    </xf>
    <xf numFmtId="0" fontId="3" fillId="3" borderId="34" xfId="0" applyFont="1" applyFill="1" applyBorder="1" applyAlignment="1" applyProtection="1">
      <alignment horizontal="center" vertical="top"/>
      <protection hidden="1"/>
    </xf>
    <xf numFmtId="175" fontId="17" fillId="4" borderId="42" xfId="0" applyNumberFormat="1" applyFont="1" applyFill="1" applyBorder="1" applyAlignment="1" applyProtection="1">
      <alignment horizontal="center" vertical="center" wrapText="1"/>
    </xf>
    <xf numFmtId="175" fontId="17" fillId="4" borderId="36" xfId="0" applyNumberFormat="1" applyFont="1" applyFill="1" applyBorder="1" applyAlignment="1" applyProtection="1">
      <alignment horizontal="center" vertical="center" wrapText="1"/>
    </xf>
    <xf numFmtId="0" fontId="34" fillId="2" borderId="14" xfId="0" applyFont="1" applyFill="1" applyBorder="1" applyAlignment="1" applyProtection="1">
      <alignment horizontal="right" vertical="center"/>
      <protection hidden="1"/>
    </xf>
    <xf numFmtId="175" fontId="19" fillId="3" borderId="14" xfId="0" applyNumberFormat="1" applyFont="1" applyFill="1" applyBorder="1" applyAlignment="1" applyProtection="1">
      <alignment horizontal="center" vertical="center"/>
      <protection hidden="1"/>
    </xf>
    <xf numFmtId="0" fontId="19" fillId="3" borderId="34" xfId="0" applyFont="1" applyFill="1" applyBorder="1" applyAlignment="1" applyProtection="1">
      <alignment horizontal="center" vertical="center"/>
      <protection hidden="1"/>
    </xf>
    <xf numFmtId="0" fontId="19" fillId="3" borderId="12" xfId="0" applyFont="1" applyFill="1" applyBorder="1" applyAlignment="1" applyProtection="1">
      <alignment horizontal="right" vertical="center"/>
      <protection hidden="1"/>
    </xf>
    <xf numFmtId="0" fontId="19" fillId="3" borderId="35" xfId="0" applyFont="1" applyFill="1" applyBorder="1" applyAlignment="1" applyProtection="1">
      <alignment horizontal="right" vertical="center"/>
      <protection hidden="1"/>
    </xf>
    <xf numFmtId="0" fontId="19" fillId="3" borderId="33" xfId="0" applyFont="1" applyFill="1" applyBorder="1" applyAlignment="1" applyProtection="1">
      <alignment horizontal="right" vertical="center"/>
      <protection hidden="1"/>
    </xf>
    <xf numFmtId="0" fontId="0" fillId="2" borderId="0" xfId="0" applyFont="1" applyFill="1" applyBorder="1" applyAlignment="1">
      <alignment horizontal="center" vertical="center"/>
    </xf>
    <xf numFmtId="0" fontId="13" fillId="3" borderId="26" xfId="0" applyFont="1" applyFill="1" applyBorder="1" applyAlignment="1" applyProtection="1">
      <alignment horizontal="left"/>
      <protection hidden="1"/>
    </xf>
    <xf numFmtId="0" fontId="13" fillId="3" borderId="45" xfId="0" applyFont="1" applyFill="1" applyBorder="1" applyAlignment="1" applyProtection="1">
      <alignment horizontal="left"/>
      <protection hidden="1"/>
    </xf>
    <xf numFmtId="0" fontId="24" fillId="2" borderId="1" xfId="0" applyFont="1" applyFill="1" applyBorder="1" applyAlignment="1" applyProtection="1">
      <alignment horizontal="left"/>
      <protection hidden="1"/>
    </xf>
    <xf numFmtId="0" fontId="24" fillId="2" borderId="0" xfId="0" applyFont="1" applyFill="1" applyBorder="1" applyAlignment="1" applyProtection="1">
      <alignment horizontal="left"/>
      <protection hidden="1"/>
    </xf>
    <xf numFmtId="0" fontId="35" fillId="2" borderId="14" xfId="1" applyFill="1" applyBorder="1" applyAlignment="1" applyProtection="1">
      <alignment horizontal="center"/>
    </xf>
    <xf numFmtId="175" fontId="13" fillId="3" borderId="15" xfId="0" applyNumberFormat="1" applyFont="1" applyFill="1" applyBorder="1" applyAlignment="1" applyProtection="1">
      <alignment horizontal="center"/>
      <protection hidden="1"/>
    </xf>
    <xf numFmtId="175" fontId="13" fillId="3" borderId="2" xfId="0" applyNumberFormat="1" applyFont="1" applyFill="1" applyBorder="1" applyAlignment="1" applyProtection="1">
      <alignment horizontal="center"/>
      <protection hidden="1"/>
    </xf>
    <xf numFmtId="2" fontId="13" fillId="2" borderId="15" xfId="0" applyNumberFormat="1" applyFont="1" applyFill="1" applyBorder="1" applyAlignment="1" applyProtection="1">
      <alignment horizontal="center"/>
      <protection hidden="1"/>
    </xf>
    <xf numFmtId="2" fontId="13" fillId="3" borderId="2" xfId="0" applyNumberFormat="1" applyFont="1" applyFill="1" applyBorder="1" applyAlignment="1" applyProtection="1">
      <alignment horizontal="center"/>
      <protection hidden="1"/>
    </xf>
    <xf numFmtId="2" fontId="13" fillId="2" borderId="18" xfId="0" applyNumberFormat="1" applyFont="1" applyFill="1" applyBorder="1" applyAlignment="1" applyProtection="1">
      <alignment horizontal="center"/>
      <protection hidden="1"/>
    </xf>
    <xf numFmtId="2" fontId="13" fillId="3" borderId="3" xfId="0" applyNumberFormat="1" applyFont="1" applyFill="1" applyBorder="1" applyAlignment="1" applyProtection="1">
      <alignment horizontal="center"/>
      <protection hidden="1"/>
    </xf>
    <xf numFmtId="0" fontId="14" fillId="3" borderId="37" xfId="0" applyFont="1" applyFill="1" applyBorder="1" applyAlignment="1" applyProtection="1">
      <alignment horizontal="center" vertical="center"/>
      <protection hidden="1"/>
    </xf>
    <xf numFmtId="0" fontId="14" fillId="3" borderId="38" xfId="0" applyFont="1" applyFill="1" applyBorder="1" applyAlignment="1" applyProtection="1">
      <alignment horizontal="center" vertical="center"/>
      <protection hidden="1"/>
    </xf>
    <xf numFmtId="2" fontId="13" fillId="0" borderId="21" xfId="0" applyNumberFormat="1" applyFont="1" applyFill="1" applyBorder="1" applyAlignment="1" applyProtection="1">
      <alignment horizontal="center"/>
    </xf>
    <xf numFmtId="2" fontId="13" fillId="4" borderId="22" xfId="0" applyNumberFormat="1" applyFont="1" applyFill="1" applyBorder="1" applyAlignment="1" applyProtection="1">
      <alignment horizontal="center"/>
    </xf>
    <xf numFmtId="2" fontId="13" fillId="4" borderId="4" xfId="0" applyNumberFormat="1" applyFont="1" applyFill="1" applyBorder="1" applyAlignment="1" applyProtection="1">
      <alignment horizontal="center"/>
    </xf>
    <xf numFmtId="175" fontId="13" fillId="4" borderId="7" xfId="0" applyNumberFormat="1" applyFont="1" applyFill="1" applyBorder="1" applyAlignment="1" applyProtection="1">
      <alignment horizontal="center"/>
    </xf>
    <xf numFmtId="175" fontId="13" fillId="4" borderId="29" xfId="0" applyNumberFormat="1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center"/>
      <protection hidden="1"/>
    </xf>
    <xf numFmtId="0" fontId="14" fillId="3" borderId="35" xfId="0" applyFont="1" applyFill="1" applyBorder="1" applyAlignment="1" applyProtection="1">
      <alignment horizontal="center" vertical="center"/>
      <protection hidden="1"/>
    </xf>
    <xf numFmtId="0" fontId="14" fillId="3" borderId="33" xfId="0" applyFont="1" applyFill="1" applyBorder="1" applyAlignment="1" applyProtection="1">
      <alignment horizontal="center" vertical="center"/>
      <protection hidden="1"/>
    </xf>
    <xf numFmtId="0" fontId="13" fillId="4" borderId="18" xfId="0" applyFont="1" applyFill="1" applyBorder="1" applyAlignment="1" applyProtection="1">
      <alignment horizontal="left"/>
    </xf>
    <xf numFmtId="0" fontId="13" fillId="4" borderId="3" xfId="0" applyFont="1" applyFill="1" applyBorder="1" applyAlignment="1" applyProtection="1">
      <alignment horizontal="left"/>
    </xf>
    <xf numFmtId="0" fontId="13" fillId="4" borderId="21" xfId="0" applyFont="1" applyFill="1" applyBorder="1" applyAlignment="1" applyProtection="1">
      <alignment horizontal="left"/>
    </xf>
    <xf numFmtId="0" fontId="13" fillId="4" borderId="4" xfId="0" applyFont="1" applyFill="1" applyBorder="1" applyAlignment="1" applyProtection="1">
      <alignment horizontal="left"/>
    </xf>
    <xf numFmtId="0" fontId="13" fillId="3" borderId="18" xfId="0" applyFont="1" applyFill="1" applyBorder="1" applyProtection="1">
      <protection hidden="1"/>
    </xf>
    <xf numFmtId="0" fontId="13" fillId="3" borderId="3" xfId="0" applyFont="1" applyFill="1" applyBorder="1" applyProtection="1">
      <protection hidden="1"/>
    </xf>
    <xf numFmtId="0" fontId="13" fillId="3" borderId="21" xfId="0" applyFont="1" applyFill="1" applyBorder="1" applyProtection="1">
      <protection hidden="1"/>
    </xf>
    <xf numFmtId="0" fontId="13" fillId="3" borderId="4" xfId="0" applyFont="1" applyFill="1" applyBorder="1" applyProtection="1">
      <protection hidden="1"/>
    </xf>
    <xf numFmtId="0" fontId="13" fillId="4" borderId="46" xfId="0" applyFont="1" applyFill="1" applyBorder="1" applyAlignment="1" applyProtection="1">
      <alignment horizontal="center"/>
    </xf>
    <xf numFmtId="0" fontId="25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>
      <alignment horizontal="right"/>
    </xf>
    <xf numFmtId="0" fontId="13" fillId="4" borderId="14" xfId="0" applyFont="1" applyFill="1" applyBorder="1" applyAlignment="1" applyProtection="1"/>
    <xf numFmtId="0" fontId="13" fillId="3" borderId="15" xfId="0" applyFont="1" applyFill="1" applyBorder="1" applyProtection="1">
      <protection hidden="1"/>
    </xf>
    <xf numFmtId="0" fontId="13" fillId="3" borderId="2" xfId="0" applyFont="1" applyFill="1" applyBorder="1" applyProtection="1">
      <protection hidden="1"/>
    </xf>
    <xf numFmtId="0" fontId="13" fillId="4" borderId="15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/>
    </xf>
    <xf numFmtId="175" fontId="13" fillId="4" borderId="46" xfId="0" applyNumberFormat="1" applyFont="1" applyFill="1" applyBorder="1" applyAlignment="1" applyProtection="1">
      <alignment horizontal="center"/>
    </xf>
    <xf numFmtId="175" fontId="13" fillId="4" borderId="32" xfId="0" applyNumberFormat="1" applyFont="1" applyFill="1" applyBorder="1" applyAlignment="1" applyProtection="1">
      <alignment horizontal="center"/>
    </xf>
    <xf numFmtId="49" fontId="20" fillId="2" borderId="0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49" fontId="20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175" fontId="13" fillId="3" borderId="18" xfId="0" applyNumberFormat="1" applyFont="1" applyFill="1" applyBorder="1" applyAlignment="1" applyProtection="1">
      <alignment horizontal="center"/>
      <protection hidden="1"/>
    </xf>
    <xf numFmtId="175" fontId="13" fillId="3" borderId="3" xfId="0" applyNumberFormat="1" applyFont="1" applyFill="1" applyBorder="1" applyAlignment="1" applyProtection="1">
      <alignment horizontal="center"/>
      <protection hidden="1"/>
    </xf>
    <xf numFmtId="175" fontId="13" fillId="3" borderId="21" xfId="0" applyNumberFormat="1" applyFont="1" applyFill="1" applyBorder="1" applyAlignment="1" applyProtection="1">
      <alignment horizontal="center"/>
      <protection hidden="1"/>
    </xf>
    <xf numFmtId="175" fontId="13" fillId="3" borderId="4" xfId="0" applyNumberFormat="1" applyFont="1" applyFill="1" applyBorder="1" applyAlignment="1" applyProtection="1">
      <alignment horizontal="center"/>
      <protection hidden="1"/>
    </xf>
    <xf numFmtId="175" fontId="13" fillId="3" borderId="20" xfId="0" applyNumberFormat="1" applyFont="1" applyFill="1" applyBorder="1" applyAlignment="1" applyProtection="1">
      <alignment horizontal="center"/>
      <protection hidden="1"/>
    </xf>
    <xf numFmtId="49" fontId="20" fillId="2" borderId="0" xfId="0" applyNumberFormat="1" applyFont="1" applyFill="1" applyBorder="1" applyAlignment="1" applyProtection="1">
      <alignment horizontal="right"/>
      <protection hidden="1"/>
    </xf>
    <xf numFmtId="0" fontId="13" fillId="3" borderId="20" xfId="0" applyFont="1" applyFill="1" applyBorder="1" applyProtection="1">
      <protection hidden="1"/>
    </xf>
    <xf numFmtId="175" fontId="13" fillId="3" borderId="23" xfId="0" applyNumberFormat="1" applyFont="1" applyFill="1" applyBorder="1" applyAlignment="1" applyProtection="1">
      <alignment horizontal="center"/>
      <protection hidden="1"/>
    </xf>
    <xf numFmtId="2" fontId="13" fillId="0" borderId="18" xfId="0" applyNumberFormat="1" applyFont="1" applyFill="1" applyBorder="1" applyAlignment="1" applyProtection="1">
      <alignment horizontal="center"/>
    </xf>
    <xf numFmtId="2" fontId="13" fillId="4" borderId="19" xfId="0" applyNumberFormat="1" applyFont="1" applyFill="1" applyBorder="1" applyAlignment="1" applyProtection="1">
      <alignment horizontal="center"/>
    </xf>
    <xf numFmtId="2" fontId="13" fillId="4" borderId="3" xfId="0" applyNumberFormat="1" applyFont="1" applyFill="1" applyBorder="1" applyAlignment="1" applyProtection="1">
      <alignment horizontal="center"/>
    </xf>
    <xf numFmtId="0" fontId="19" fillId="2" borderId="0" xfId="0" applyFont="1" applyFill="1" applyAlignment="1" applyProtection="1">
      <alignment horizontal="left"/>
      <protection hidden="1"/>
    </xf>
    <xf numFmtId="0" fontId="15" fillId="3" borderId="37" xfId="0" applyFont="1" applyFill="1" applyBorder="1" applyAlignment="1" applyProtection="1">
      <alignment horizontal="center" vertical="center"/>
      <protection hidden="1"/>
    </xf>
    <xf numFmtId="0" fontId="15" fillId="3" borderId="30" xfId="0" applyFont="1" applyFill="1" applyBorder="1" applyAlignment="1" applyProtection="1">
      <alignment horizontal="center" vertical="center"/>
      <protection hidden="1"/>
    </xf>
    <xf numFmtId="0" fontId="14" fillId="2" borderId="14" xfId="0" applyFont="1" applyFill="1" applyBorder="1" applyAlignment="1" applyProtection="1">
      <alignment horizontal="left"/>
      <protection hidden="1"/>
    </xf>
    <xf numFmtId="0" fontId="13" fillId="4" borderId="5" xfId="0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center" wrapText="1"/>
      <protection hidden="1"/>
    </xf>
    <xf numFmtId="0" fontId="14" fillId="3" borderId="33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/>
      <protection hidden="1"/>
    </xf>
    <xf numFmtId="0" fontId="15" fillId="3" borderId="33" xfId="0" applyFont="1" applyFill="1" applyBorder="1" applyAlignment="1" applyProtection="1">
      <alignment horizontal="center" vertical="center"/>
      <protection hidden="1"/>
    </xf>
    <xf numFmtId="175" fontId="13" fillId="4" borderId="9" xfId="0" applyNumberFormat="1" applyFont="1" applyFill="1" applyBorder="1" applyAlignment="1" applyProtection="1">
      <alignment horizontal="center"/>
    </xf>
    <xf numFmtId="175" fontId="13" fillId="4" borderId="27" xfId="0" applyNumberFormat="1" applyFont="1" applyFill="1" applyBorder="1" applyAlignment="1" applyProtection="1">
      <alignment horizontal="center"/>
    </xf>
    <xf numFmtId="2" fontId="13" fillId="0" borderId="15" xfId="0" applyNumberFormat="1" applyFont="1" applyFill="1" applyBorder="1" applyAlignment="1" applyProtection="1">
      <alignment horizontal="center"/>
    </xf>
    <xf numFmtId="2" fontId="13" fillId="4" borderId="16" xfId="0" applyNumberFormat="1" applyFont="1" applyFill="1" applyBorder="1" applyAlignment="1" applyProtection="1">
      <alignment horizontal="center"/>
    </xf>
    <xf numFmtId="2" fontId="13" fillId="4" borderId="2" xfId="0" applyNumberFormat="1" applyFont="1" applyFill="1" applyBorder="1" applyAlignment="1" applyProtection="1">
      <alignment horizontal="center"/>
    </xf>
    <xf numFmtId="175" fontId="13" fillId="3" borderId="17" xfId="0" applyNumberFormat="1" applyFont="1" applyFill="1" applyBorder="1" applyAlignment="1" applyProtection="1">
      <alignment horizontal="center"/>
      <protection hidden="1"/>
    </xf>
    <xf numFmtId="2" fontId="13" fillId="2" borderId="21" xfId="0" applyNumberFormat="1" applyFont="1" applyFill="1" applyBorder="1" applyAlignment="1" applyProtection="1">
      <alignment horizontal="center"/>
      <protection hidden="1"/>
    </xf>
    <xf numFmtId="2" fontId="13" fillId="3" borderId="4" xfId="0" applyNumberFormat="1" applyFont="1" applyFill="1" applyBorder="1" applyAlignment="1" applyProtection="1">
      <alignment horizontal="center"/>
      <protection hidden="1"/>
    </xf>
    <xf numFmtId="0" fontId="13" fillId="3" borderId="17" xfId="0" applyFont="1" applyFill="1" applyBorder="1" applyProtection="1">
      <protection hidden="1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3" fillId="3" borderId="28" xfId="0" applyFont="1" applyFill="1" applyBorder="1" applyAlignment="1" applyProtection="1">
      <alignment horizontal="left"/>
      <protection hidden="1"/>
    </xf>
    <xf numFmtId="0" fontId="13" fillId="3" borderId="44" xfId="0" applyFont="1" applyFill="1" applyBorder="1" applyAlignment="1" applyProtection="1">
      <alignment horizontal="left"/>
      <protection hidden="1"/>
    </xf>
    <xf numFmtId="0" fontId="23" fillId="2" borderId="0" xfId="0" applyFont="1" applyFill="1" applyAlignment="1" applyProtection="1">
      <alignment horizontal="right"/>
      <protection hidden="1"/>
    </xf>
    <xf numFmtId="0" fontId="13" fillId="3" borderId="42" xfId="0" applyFont="1" applyFill="1" applyBorder="1" applyAlignment="1" applyProtection="1">
      <alignment horizontal="left"/>
      <protection hidden="1"/>
    </xf>
    <xf numFmtId="0" fontId="13" fillId="3" borderId="43" xfId="0" applyFont="1" applyFill="1" applyBorder="1" applyAlignment="1" applyProtection="1">
      <alignment horizontal="left"/>
      <protection hidden="1"/>
    </xf>
    <xf numFmtId="0" fontId="13" fillId="3" borderId="23" xfId="0" applyFont="1" applyFill="1" applyBorder="1" applyProtection="1">
      <protection hidden="1"/>
    </xf>
    <xf numFmtId="0" fontId="20" fillId="2" borderId="0" xfId="0" applyFont="1" applyFill="1" applyAlignment="1" applyProtection="1">
      <alignment horizontal="left" wrapText="1"/>
      <protection hidden="1"/>
    </xf>
    <xf numFmtId="0" fontId="17" fillId="4" borderId="14" xfId="0" applyFont="1" applyFill="1" applyBorder="1" applyAlignment="1" applyProtection="1">
      <alignment horizontal="center"/>
    </xf>
    <xf numFmtId="0" fontId="23" fillId="2" borderId="0" xfId="0" applyFont="1" applyFill="1" applyAlignment="1" applyProtection="1">
      <alignment horizontal="left" wrapText="1"/>
      <protection hidden="1"/>
    </xf>
    <xf numFmtId="175" fontId="17" fillId="4" borderId="14" xfId="0" applyNumberFormat="1" applyFont="1" applyFill="1" applyBorder="1" applyAlignment="1" applyProtection="1">
      <alignment horizontal="center"/>
    </xf>
    <xf numFmtId="175" fontId="18" fillId="2" borderId="14" xfId="0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Protection="1">
      <protection hidden="1"/>
    </xf>
    <xf numFmtId="0" fontId="17" fillId="4" borderId="14" xfId="0" applyFont="1" applyFill="1" applyBorder="1" applyProtection="1"/>
    <xf numFmtId="0" fontId="19" fillId="2" borderId="0" xfId="0" applyFont="1" applyFill="1" applyAlignment="1" applyProtection="1">
      <alignment horizontal="left" vertical="center" wrapText="1"/>
      <protection hidden="1"/>
    </xf>
    <xf numFmtId="0" fontId="18" fillId="2" borderId="0" xfId="0" applyFont="1" applyFill="1" applyAlignment="1" applyProtection="1">
      <alignment horizontal="center"/>
      <protection hidden="1"/>
    </xf>
    <xf numFmtId="0" fontId="19" fillId="2" borderId="0" xfId="0" applyFont="1" applyFill="1" applyAlignment="1" applyProtection="1">
      <alignment horizontal="left" vertical="center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11</xdr:row>
      <xdr:rowOff>171450</xdr:rowOff>
    </xdr:from>
    <xdr:to>
      <xdr:col>7</xdr:col>
      <xdr:colOff>142875</xdr:colOff>
      <xdr:row>14</xdr:row>
      <xdr:rowOff>47625</xdr:rowOff>
    </xdr:to>
    <xdr:pic>
      <xdr:nvPicPr>
        <xdr:cNvPr id="17414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2876550"/>
          <a:ext cx="14287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14</xdr:row>
      <xdr:rowOff>142875</xdr:rowOff>
    </xdr:from>
    <xdr:to>
      <xdr:col>7</xdr:col>
      <xdr:colOff>581025</xdr:colOff>
      <xdr:row>18</xdr:row>
      <xdr:rowOff>28575</xdr:rowOff>
    </xdr:to>
    <xdr:pic>
      <xdr:nvPicPr>
        <xdr:cNvPr id="17415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90950" y="3419475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18</xdr:row>
      <xdr:rowOff>76200</xdr:rowOff>
    </xdr:from>
    <xdr:to>
      <xdr:col>8</xdr:col>
      <xdr:colOff>85725</xdr:colOff>
      <xdr:row>20</xdr:row>
      <xdr:rowOff>171450</xdr:rowOff>
    </xdr:to>
    <xdr:pic>
      <xdr:nvPicPr>
        <xdr:cNvPr id="17416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90950" y="41148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4321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666875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4322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24850" y="1666875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4323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658850" y="1657350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49</xdr:row>
      <xdr:rowOff>47625</xdr:rowOff>
    </xdr:from>
    <xdr:to>
      <xdr:col>10</xdr:col>
      <xdr:colOff>609600</xdr:colOff>
      <xdr:row>51</xdr:row>
      <xdr:rowOff>171450</xdr:rowOff>
    </xdr:to>
    <xdr:pic>
      <xdr:nvPicPr>
        <xdr:cNvPr id="15042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10801350"/>
          <a:ext cx="24193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52</xdr:row>
      <xdr:rowOff>76200</xdr:rowOff>
    </xdr:from>
    <xdr:to>
      <xdr:col>9</xdr:col>
      <xdr:colOff>238125</xdr:colOff>
      <xdr:row>54</xdr:row>
      <xdr:rowOff>152400</xdr:rowOff>
    </xdr:to>
    <xdr:pic>
      <xdr:nvPicPr>
        <xdr:cNvPr id="15043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11401425"/>
          <a:ext cx="1428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55</xdr:row>
      <xdr:rowOff>9525</xdr:rowOff>
    </xdr:from>
    <xdr:to>
      <xdr:col>10</xdr:col>
      <xdr:colOff>57150</xdr:colOff>
      <xdr:row>58</xdr:row>
      <xdr:rowOff>66675</xdr:rowOff>
    </xdr:to>
    <xdr:pic>
      <xdr:nvPicPr>
        <xdr:cNvPr id="15044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286375" y="11906250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58</xdr:row>
      <xdr:rowOff>123825</xdr:rowOff>
    </xdr:from>
    <xdr:to>
      <xdr:col>10</xdr:col>
      <xdr:colOff>228600</xdr:colOff>
      <xdr:row>60</xdr:row>
      <xdr:rowOff>190500</xdr:rowOff>
    </xdr:to>
    <xdr:pic>
      <xdr:nvPicPr>
        <xdr:cNvPr id="15045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286375" y="126111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123825</xdr:rowOff>
    </xdr:from>
    <xdr:to>
      <xdr:col>8</xdr:col>
      <xdr:colOff>381000</xdr:colOff>
      <xdr:row>16</xdr:row>
      <xdr:rowOff>200025</xdr:rowOff>
    </xdr:to>
    <xdr:pic>
      <xdr:nvPicPr>
        <xdr:cNvPr id="7865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76625"/>
          <a:ext cx="1600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114300</xdr:rowOff>
    </xdr:from>
    <xdr:to>
      <xdr:col>8</xdr:col>
      <xdr:colOff>466725</xdr:colOff>
      <xdr:row>16</xdr:row>
      <xdr:rowOff>200025</xdr:rowOff>
    </xdr:to>
    <xdr:pic>
      <xdr:nvPicPr>
        <xdr:cNvPr id="8888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67100"/>
          <a:ext cx="16859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gks.ru/wps/wcm/connect/rosstat_main/rosstat/ru/statistics/tariffs/" TargetMode="Externa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/>
  <cols>
    <col min="1" max="7" width="9.140625" style="1"/>
    <col min="8" max="8" width="9.42578125" style="1" customWidth="1"/>
    <col min="9" max="16384" width="9.140625" style="1"/>
  </cols>
  <sheetData>
    <row r="3" spans="1:21" ht="20.25">
      <c r="B3" s="113" t="s">
        <v>10</v>
      </c>
      <c r="C3" s="113"/>
      <c r="D3" s="113"/>
      <c r="E3" s="113"/>
      <c r="F3" s="113"/>
      <c r="G3" s="113"/>
      <c r="H3" s="113"/>
      <c r="I3" s="113"/>
    </row>
    <row r="5" spans="1:21" s="19" customFormat="1" ht="18.75">
      <c r="A5" s="112" t="s">
        <v>129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20"/>
      <c r="Q5" s="112" t="s">
        <v>88</v>
      </c>
      <c r="R5" s="112"/>
      <c r="S5" s="112"/>
      <c r="T5" s="112"/>
    </row>
    <row r="6" spans="1:21" s="19" customFormat="1" ht="18.75">
      <c r="A6" s="112" t="s">
        <v>131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U6" s="20"/>
    </row>
    <row r="7" spans="1:21" s="19" customFormat="1" ht="18.75">
      <c r="A7" s="112" t="s">
        <v>13</v>
      </c>
      <c r="B7" s="112"/>
      <c r="C7" s="112"/>
      <c r="D7" s="112"/>
      <c r="E7" s="112"/>
      <c r="F7" s="112"/>
      <c r="G7" s="112"/>
      <c r="H7" s="20"/>
      <c r="I7" s="20"/>
      <c r="J7" s="20"/>
      <c r="K7" s="20"/>
    </row>
    <row r="8" spans="1:21" s="19" customFormat="1" ht="18.75">
      <c r="A8" s="112" t="s">
        <v>14</v>
      </c>
      <c r="B8" s="112"/>
      <c r="C8" s="112"/>
      <c r="D8" s="112"/>
      <c r="E8" s="112"/>
      <c r="F8" s="112"/>
      <c r="G8" s="20"/>
      <c r="H8" s="20"/>
      <c r="I8" s="20"/>
      <c r="J8" s="20"/>
    </row>
    <row r="11" spans="1:21" ht="15.75">
      <c r="A11" s="111" t="s">
        <v>101</v>
      </c>
      <c r="B11" s="111"/>
      <c r="C11" s="111"/>
      <c r="D11" s="111"/>
      <c r="E11" s="111"/>
      <c r="F11" s="111"/>
    </row>
    <row r="12" spans="1:21" ht="47.25" customHeight="1">
      <c r="A12" s="111" t="s">
        <v>15</v>
      </c>
      <c r="B12" s="111"/>
      <c r="C12" s="111"/>
      <c r="D12" s="111"/>
      <c r="E12" s="111"/>
      <c r="F12" s="111"/>
    </row>
    <row r="13" spans="1:21" ht="78" customHeight="1">
      <c r="A13" s="111" t="s">
        <v>16</v>
      </c>
      <c r="B13" s="111"/>
      <c r="C13" s="111"/>
      <c r="D13" s="111"/>
      <c r="E13" s="111"/>
      <c r="F13" s="111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2:F12"/>
    <mergeCell ref="A13:F13"/>
    <mergeCell ref="A11:F11"/>
    <mergeCell ref="A8:F8"/>
    <mergeCell ref="B3:I3"/>
    <mergeCell ref="Q5:T5"/>
    <mergeCell ref="A7:G7"/>
    <mergeCell ref="A5:O5"/>
    <mergeCell ref="A6:Q6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S45"/>
  <sheetViews>
    <sheetView zoomScaleNormal="100" workbookViewId="0">
      <selection sqref="A1:B1"/>
    </sheetView>
  </sheetViews>
  <sheetFormatPr defaultRowHeight="15"/>
  <cols>
    <col min="1" max="1" width="5" style="1" customWidth="1"/>
    <col min="2" max="2" width="27.140625" style="1" customWidth="1"/>
    <col min="3" max="4" width="7.85546875" style="1" customWidth="1"/>
    <col min="5" max="5" width="9.140625" style="1"/>
    <col min="6" max="6" width="10" style="1" customWidth="1"/>
    <col min="7" max="7" width="9.140625" style="1"/>
    <col min="8" max="8" width="10" style="1" customWidth="1"/>
    <col min="9" max="9" width="9.140625" style="1"/>
    <col min="10" max="10" width="14.28515625" style="1" customWidth="1"/>
    <col min="11" max="11" width="10" style="1" customWidth="1"/>
    <col min="12" max="12" width="9.140625" style="1"/>
    <col min="13" max="13" width="7" style="1" customWidth="1"/>
    <col min="14" max="15" width="7.140625" style="1" customWidth="1"/>
    <col min="16" max="18" width="10.140625" style="1" customWidth="1"/>
    <col min="19" max="19" width="10.140625" style="2" customWidth="1"/>
    <col min="20" max="21" width="10.140625" style="1" customWidth="1"/>
    <col min="22" max="16384" width="9.140625" style="1"/>
  </cols>
  <sheetData>
    <row r="1" spans="1:16" ht="15.75">
      <c r="A1" s="118" t="s">
        <v>18</v>
      </c>
      <c r="B1" s="118"/>
    </row>
    <row r="2" spans="1:16" ht="21" customHeight="1">
      <c r="C2" s="120" t="s">
        <v>12</v>
      </c>
      <c r="D2" s="120"/>
      <c r="E2" s="120"/>
      <c r="F2" s="120"/>
      <c r="G2" s="120"/>
      <c r="H2" s="120"/>
      <c r="I2" s="120"/>
      <c r="J2" s="120"/>
      <c r="K2" s="120"/>
    </row>
    <row r="3" spans="1:16" ht="21" customHeight="1">
      <c r="C3" s="120"/>
      <c r="D3" s="120"/>
      <c r="E3" s="120"/>
      <c r="F3" s="120"/>
      <c r="G3" s="120"/>
      <c r="H3" s="120"/>
      <c r="I3" s="120"/>
      <c r="J3" s="120"/>
      <c r="K3" s="120"/>
    </row>
    <row r="4" spans="1:16">
      <c r="D4" s="3"/>
    </row>
    <row r="5" spans="1:16" ht="15.75" thickBot="1">
      <c r="A5" s="119" t="s">
        <v>21</v>
      </c>
      <c r="B5" s="119"/>
      <c r="C5" s="121"/>
      <c r="D5" s="121"/>
      <c r="E5" s="121"/>
      <c r="F5" s="121"/>
      <c r="G5" s="121"/>
      <c r="H5" s="121"/>
      <c r="I5" s="121"/>
      <c r="J5" s="25" t="s">
        <v>149</v>
      </c>
      <c r="K5" s="103"/>
      <c r="L5" s="25" t="s">
        <v>108</v>
      </c>
      <c r="M5" s="122">
        <v>45433</v>
      </c>
      <c r="N5" s="122"/>
    </row>
    <row r="6" spans="1:16">
      <c r="D6" s="3"/>
    </row>
    <row r="7" spans="1:16">
      <c r="A7" s="22"/>
      <c r="B7" s="22"/>
      <c r="C7" s="22"/>
      <c r="D7" s="22"/>
      <c r="E7" s="22"/>
    </row>
    <row r="8" spans="1:16">
      <c r="D8" s="3"/>
    </row>
    <row r="9" spans="1:16">
      <c r="A9" s="123" t="s">
        <v>135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31"/>
      <c r="M9" s="31"/>
      <c r="N9" s="31"/>
      <c r="O9" s="31"/>
    </row>
    <row r="10" spans="1:16" ht="15.75" thickBot="1">
      <c r="O10" s="4"/>
    </row>
    <row r="11" spans="1:16" ht="48.75" customHeight="1" thickBot="1">
      <c r="A11" s="48" t="s">
        <v>100</v>
      </c>
      <c r="B11" s="49" t="s">
        <v>89</v>
      </c>
      <c r="C11" s="116" t="s">
        <v>11</v>
      </c>
      <c r="D11" s="117"/>
      <c r="E11" s="5"/>
      <c r="F11" s="129" t="s">
        <v>133</v>
      </c>
      <c r="G11" s="129"/>
      <c r="H11" s="129"/>
      <c r="I11" s="129"/>
      <c r="J11" s="129"/>
      <c r="K11" s="129"/>
      <c r="L11" s="129"/>
      <c r="M11" s="129"/>
      <c r="N11" s="129"/>
      <c r="O11" s="129"/>
    </row>
    <row r="12" spans="1:16" ht="15" customHeight="1">
      <c r="A12" s="50">
        <v>1</v>
      </c>
      <c r="B12" s="69" t="s">
        <v>90</v>
      </c>
      <c r="C12" s="125"/>
      <c r="D12" s="126"/>
      <c r="E12" s="2"/>
      <c r="G12" s="17"/>
      <c r="K12" s="2"/>
      <c r="L12" s="2"/>
      <c r="M12" s="15"/>
      <c r="N12" s="2"/>
      <c r="O12" s="16"/>
      <c r="P12" s="8"/>
    </row>
    <row r="13" spans="1:16" ht="15" customHeight="1">
      <c r="A13" s="51">
        <v>2</v>
      </c>
      <c r="B13" s="70" t="s">
        <v>91</v>
      </c>
      <c r="C13" s="114"/>
      <c r="D13" s="115"/>
      <c r="E13" s="2"/>
      <c r="F13" s="2"/>
      <c r="G13" s="2"/>
      <c r="H13" s="130" t="s">
        <v>20</v>
      </c>
      <c r="I13" s="130"/>
      <c r="J13" s="130"/>
      <c r="M13" s="15"/>
      <c r="N13" s="2"/>
      <c r="O13" s="16"/>
      <c r="P13" s="8"/>
    </row>
    <row r="14" spans="1:16">
      <c r="A14" s="51">
        <v>3</v>
      </c>
      <c r="B14" s="70" t="s">
        <v>92</v>
      </c>
      <c r="C14" s="114"/>
      <c r="D14" s="115"/>
      <c r="E14" s="2"/>
      <c r="F14" s="2"/>
      <c r="G14" s="2"/>
      <c r="H14" s="130"/>
      <c r="I14" s="130"/>
      <c r="J14" s="130"/>
      <c r="M14" s="15"/>
      <c r="N14" s="2"/>
      <c r="O14" s="16"/>
      <c r="P14" s="8"/>
    </row>
    <row r="15" spans="1:16" ht="15" customHeight="1">
      <c r="A15" s="51">
        <v>4</v>
      </c>
      <c r="B15" s="70" t="s">
        <v>93</v>
      </c>
      <c r="C15" s="114"/>
      <c r="D15" s="115"/>
      <c r="E15" s="2"/>
      <c r="F15" s="2"/>
      <c r="G15" s="2"/>
      <c r="H15" s="38"/>
      <c r="I15" s="38"/>
      <c r="J15" s="33"/>
      <c r="M15" s="15"/>
      <c r="N15" s="2"/>
      <c r="O15" s="16"/>
      <c r="P15" s="8"/>
    </row>
    <row r="16" spans="1:16" ht="15" customHeight="1">
      <c r="A16" s="51">
        <v>5</v>
      </c>
      <c r="B16" s="70" t="s">
        <v>94</v>
      </c>
      <c r="C16" s="114"/>
      <c r="D16" s="115"/>
      <c r="E16" s="2"/>
      <c r="F16" s="2"/>
      <c r="G16" s="2"/>
      <c r="H16" s="2"/>
      <c r="I16" s="127" t="s">
        <v>19</v>
      </c>
      <c r="J16" s="127"/>
      <c r="K16" s="127"/>
      <c r="L16" s="127"/>
      <c r="M16" s="15"/>
      <c r="N16" s="2"/>
      <c r="O16" s="16"/>
      <c r="P16" s="8"/>
    </row>
    <row r="17" spans="1:19">
      <c r="A17" s="51">
        <v>6</v>
      </c>
      <c r="B17" s="70" t="s">
        <v>95</v>
      </c>
      <c r="C17" s="114"/>
      <c r="D17" s="115"/>
      <c r="E17" s="2"/>
      <c r="F17" s="2"/>
      <c r="G17" s="2"/>
      <c r="H17" s="2"/>
      <c r="I17" s="127"/>
      <c r="J17" s="127"/>
      <c r="K17" s="127"/>
      <c r="L17" s="127"/>
      <c r="M17" s="15"/>
      <c r="N17" s="2"/>
      <c r="O17" s="16"/>
      <c r="P17" s="8"/>
    </row>
    <row r="18" spans="1:19">
      <c r="A18" s="51">
        <v>7</v>
      </c>
      <c r="B18" s="70" t="s">
        <v>96</v>
      </c>
      <c r="C18" s="114"/>
      <c r="D18" s="115"/>
      <c r="E18" s="2"/>
      <c r="F18" s="2"/>
      <c r="G18" s="2"/>
      <c r="H18" s="2"/>
      <c r="I18" s="127"/>
      <c r="J18" s="127"/>
      <c r="K18" s="127"/>
      <c r="L18" s="127"/>
      <c r="M18" s="15"/>
      <c r="N18" s="2"/>
      <c r="O18" s="16"/>
      <c r="P18" s="8"/>
    </row>
    <row r="19" spans="1:19">
      <c r="A19" s="51">
        <v>8</v>
      </c>
      <c r="B19" s="70" t="s">
        <v>97</v>
      </c>
      <c r="C19" s="114"/>
      <c r="D19" s="115"/>
      <c r="E19" s="2"/>
      <c r="F19" s="2"/>
      <c r="G19" s="2"/>
      <c r="H19" s="2"/>
      <c r="I19" s="32"/>
      <c r="J19" s="34"/>
      <c r="M19" s="15"/>
      <c r="N19" s="2"/>
      <c r="O19" s="16"/>
      <c r="P19" s="8"/>
    </row>
    <row r="20" spans="1:19">
      <c r="A20" s="51">
        <v>9</v>
      </c>
      <c r="B20" s="70" t="s">
        <v>98</v>
      </c>
      <c r="C20" s="114"/>
      <c r="D20" s="115"/>
      <c r="E20" s="2"/>
      <c r="F20" s="2"/>
      <c r="G20" s="2"/>
      <c r="H20" s="2"/>
      <c r="I20" s="128" t="s">
        <v>17</v>
      </c>
      <c r="J20" s="128"/>
      <c r="K20" s="128"/>
      <c r="L20" s="128"/>
      <c r="M20" s="128"/>
      <c r="N20" s="66"/>
      <c r="O20" s="16"/>
      <c r="P20" s="8"/>
    </row>
    <row r="21" spans="1:19" ht="15.75" thickBot="1">
      <c r="A21" s="52">
        <v>10</v>
      </c>
      <c r="B21" s="71" t="s">
        <v>99</v>
      </c>
      <c r="C21" s="141"/>
      <c r="D21" s="142"/>
      <c r="E21" s="2"/>
      <c r="F21" s="2"/>
      <c r="G21" s="2"/>
      <c r="H21" s="2"/>
      <c r="O21" s="6"/>
      <c r="P21" s="8"/>
    </row>
    <row r="22" spans="1:19" s="10" customFormat="1" ht="15.75">
      <c r="S22" s="11"/>
    </row>
    <row r="23" spans="1:19" s="10" customFormat="1" ht="16.5" thickBot="1">
      <c r="A23" s="144" t="s">
        <v>150</v>
      </c>
      <c r="B23" s="144"/>
      <c r="C23" s="144"/>
      <c r="D23" s="137">
        <f>IF((COUNTIF(C12:D21,"&gt;0"))&gt;1,SQRT(DEVSQ(C12:D21)/((COUNTIF(C12:D21,"&gt;0")-1))),0)</f>
        <v>0</v>
      </c>
      <c r="E23" s="137"/>
      <c r="F23" s="105"/>
      <c r="H23" s="93"/>
      <c r="S23" s="11"/>
    </row>
    <row r="24" spans="1:19" s="10" customFormat="1" ht="15.75">
      <c r="S24" s="11"/>
    </row>
    <row r="25" spans="1:19" s="10" customFormat="1" ht="16.5" thickBot="1">
      <c r="A25" s="144" t="s">
        <v>151</v>
      </c>
      <c r="B25" s="144"/>
      <c r="C25" s="144"/>
      <c r="D25" s="137">
        <f>ROUND(IF((COUNTIF(C12:D21,"&gt;0"))&gt;1,D23/D29*100,0),2)</f>
        <v>0</v>
      </c>
      <c r="E25" s="137"/>
      <c r="F25" s="105"/>
      <c r="S25" s="11"/>
    </row>
    <row r="26" spans="1:19" s="10" customFormat="1" ht="15.75">
      <c r="S26" s="11"/>
    </row>
    <row r="27" spans="1:19" ht="19.5">
      <c r="A27" s="124" t="str">
        <f>IF(D25&gt;33,"Наблюдается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</row>
    <row r="28" spans="1:19" s="10" customFormat="1" ht="15.7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S28" s="11"/>
    </row>
    <row r="29" spans="1:19" s="10" customFormat="1" ht="16.5" thickBot="1">
      <c r="A29" s="138" t="s">
        <v>126</v>
      </c>
      <c r="B29" s="138"/>
      <c r="C29" s="138"/>
      <c r="D29" s="139" t="str">
        <f>IF((COUNTIF(C12:D21,"&gt;0"))&gt;0,ROUND(SUM(C12:D21)/(COUNTIF(C12:D21,"&gt;0")),2),"")</f>
        <v/>
      </c>
      <c r="E29" s="139"/>
      <c r="F29" s="147" t="s">
        <v>149</v>
      </c>
      <c r="G29" s="147"/>
      <c r="H29" s="95" t="str">
        <f>IF(K5="","",K5)</f>
        <v/>
      </c>
      <c r="I29" s="36"/>
      <c r="J29" s="36"/>
      <c r="K29" s="36"/>
      <c r="L29" s="35"/>
      <c r="M29" s="35"/>
      <c r="S29" s="11"/>
    </row>
    <row r="30" spans="1:19" s="10" customFormat="1" ht="15.75">
      <c r="S30" s="11"/>
    </row>
    <row r="31" spans="1:19" s="10" customFormat="1" ht="15.75">
      <c r="A31" s="14" t="s">
        <v>134</v>
      </c>
      <c r="S31" s="11"/>
    </row>
    <row r="32" spans="1:19" s="10" customFormat="1" ht="16.5" thickBot="1">
      <c r="A32" s="143"/>
      <c r="B32" s="143"/>
      <c r="C32" s="143"/>
      <c r="D32" s="146" t="s">
        <v>149</v>
      </c>
      <c r="E32" s="146"/>
      <c r="F32" s="95" t="str">
        <f>IF(K5="","",K5)</f>
        <v/>
      </c>
      <c r="S32" s="11"/>
    </row>
    <row r="33" spans="1:19" s="10" customFormat="1" ht="15.75">
      <c r="S33" s="11"/>
    </row>
    <row r="34" spans="1:19" ht="18.75">
      <c r="A34" s="140" t="s">
        <v>17</v>
      </c>
      <c r="B34" s="140"/>
      <c r="C34" s="140"/>
      <c r="D34" s="140"/>
      <c r="E34" s="140"/>
    </row>
    <row r="35" spans="1:19" ht="19.5" thickBot="1">
      <c r="A35" s="145" t="str">
        <f>IF(A32=0,"Не введено количество (объем)",IF((COUNTIF(C12:D21,"&gt;0"))&gt;1,(A32*ROUND((SUM(C12:D21)/(COUNTIF(C12:D21,"&gt;0"))),2)),"Недостаточно информации для исследования"))</f>
        <v>Не введено количество (объем)</v>
      </c>
      <c r="B35" s="145"/>
      <c r="C35" s="145"/>
      <c r="D35" s="145"/>
      <c r="E35" s="145"/>
    </row>
    <row r="36" spans="1:19" ht="18.75">
      <c r="A36" s="73"/>
      <c r="B36" s="73"/>
      <c r="C36" s="73"/>
      <c r="D36" s="73"/>
      <c r="E36" s="73"/>
    </row>
    <row r="37" spans="1:19" ht="18.75" customHeight="1" thickBot="1">
      <c r="A37" s="134"/>
      <c r="B37" s="134"/>
      <c r="C37" s="74"/>
      <c r="D37" s="134"/>
      <c r="E37" s="134"/>
      <c r="F37" s="134"/>
      <c r="G37" s="134"/>
      <c r="H37" s="134"/>
      <c r="I37" s="134"/>
      <c r="J37" s="134"/>
    </row>
    <row r="38" spans="1:19" ht="30" customHeight="1">
      <c r="A38" s="135" t="s">
        <v>145</v>
      </c>
      <c r="B38" s="135"/>
      <c r="C38" s="75"/>
      <c r="D38" s="131" t="s">
        <v>146</v>
      </c>
      <c r="E38" s="131"/>
      <c r="F38" s="131"/>
      <c r="G38" s="131"/>
      <c r="H38" s="131"/>
      <c r="I38" s="131"/>
      <c r="J38" s="131"/>
    </row>
    <row r="39" spans="1:19" ht="30" customHeight="1">
      <c r="A39" s="74"/>
      <c r="B39" s="74"/>
      <c r="C39" s="74"/>
      <c r="D39" s="74"/>
      <c r="E39" s="74"/>
      <c r="F39" s="74"/>
      <c r="G39" s="74"/>
    </row>
    <row r="40" spans="1:19" ht="18.75" customHeight="1" thickBot="1">
      <c r="A40" s="136" t="s">
        <v>147</v>
      </c>
      <c r="B40" s="136"/>
      <c r="C40" s="74"/>
      <c r="E40" s="132"/>
      <c r="F40" s="132"/>
      <c r="G40" s="132"/>
    </row>
    <row r="41" spans="1:19" ht="18.75" customHeight="1">
      <c r="A41" s="76"/>
      <c r="B41" s="76"/>
      <c r="C41" s="76"/>
      <c r="E41" s="133" t="s">
        <v>148</v>
      </c>
      <c r="F41" s="133"/>
      <c r="G41" s="133"/>
    </row>
    <row r="42" spans="1:19" ht="45" customHeight="1"/>
    <row r="43" spans="1:19" ht="15" customHeight="1">
      <c r="A43" s="111" t="s">
        <v>101</v>
      </c>
      <c r="B43" s="111"/>
      <c r="C43" s="111"/>
      <c r="D43" s="111"/>
      <c r="E43" s="111"/>
      <c r="F43" s="111"/>
    </row>
    <row r="44" spans="1:19" ht="47.25" customHeight="1">
      <c r="A44" s="111" t="s">
        <v>15</v>
      </c>
      <c r="B44" s="111"/>
      <c r="C44" s="111"/>
      <c r="D44" s="111"/>
      <c r="E44" s="111"/>
      <c r="F44" s="111"/>
    </row>
    <row r="45" spans="1:19" ht="63" customHeight="1">
      <c r="A45" s="111" t="s">
        <v>16</v>
      </c>
      <c r="B45" s="111"/>
      <c r="C45" s="111"/>
      <c r="D45" s="111"/>
      <c r="E45" s="111"/>
      <c r="F45" s="111"/>
    </row>
  </sheetData>
  <sheetProtection password="DC48" sheet="1" formatCells="0" formatColumns="0" formatRows="0" sort="0" autoFilter="0" pivotTables="0"/>
  <protectedRanges>
    <protectedRange sqref="K5" name="Диапазон5"/>
    <protectedRange sqref="A37 D37 E40" name="Диапазон4"/>
    <protectedRange sqref="C5 B12:D21 A32" name="Диапазон1"/>
    <protectedRange sqref="M5:N5" name="Диапазон2"/>
  </protectedRanges>
  <customSheetViews>
    <customSheetView guid="{F0CC7EAC-80C7-4FCD-AC8D-75FF5F3FCD77}" fitToPage="1">
      <selection sqref="A1:B1"/>
      <pageMargins left="0.7" right="0.7" top="0.75" bottom="0.75" header="0.3" footer="0.3"/>
      <pageSetup paperSize="9" scale="55" orientation="landscape" r:id="rId1"/>
    </customSheetView>
  </customSheetViews>
  <mergeCells count="43">
    <mergeCell ref="A45:F45"/>
    <mergeCell ref="C21:D21"/>
    <mergeCell ref="A32:C32"/>
    <mergeCell ref="A23:C23"/>
    <mergeCell ref="A25:C25"/>
    <mergeCell ref="A35:E35"/>
    <mergeCell ref="D32:E32"/>
    <mergeCell ref="F29:G29"/>
    <mergeCell ref="A44:F44"/>
    <mergeCell ref="A43:F43"/>
    <mergeCell ref="C19:D19"/>
    <mergeCell ref="D23:E23"/>
    <mergeCell ref="D25:E25"/>
    <mergeCell ref="C20:D20"/>
    <mergeCell ref="D37:J37"/>
    <mergeCell ref="A29:C29"/>
    <mergeCell ref="D29:E29"/>
    <mergeCell ref="A34:E34"/>
    <mergeCell ref="D38:J38"/>
    <mergeCell ref="E40:G40"/>
    <mergeCell ref="E41:G41"/>
    <mergeCell ref="A37:B37"/>
    <mergeCell ref="A38:B38"/>
    <mergeCell ref="A40:B40"/>
    <mergeCell ref="M5:N5"/>
    <mergeCell ref="A9:K9"/>
    <mergeCell ref="A27:K27"/>
    <mergeCell ref="C15:D15"/>
    <mergeCell ref="C12:D12"/>
    <mergeCell ref="I16:L18"/>
    <mergeCell ref="I20:M20"/>
    <mergeCell ref="F11:O11"/>
    <mergeCell ref="H13:J14"/>
    <mergeCell ref="C13:D13"/>
    <mergeCell ref="C14:D14"/>
    <mergeCell ref="C18:D18"/>
    <mergeCell ref="C16:D16"/>
    <mergeCell ref="C11:D11"/>
    <mergeCell ref="C17:D17"/>
    <mergeCell ref="A1:B1"/>
    <mergeCell ref="A5:B5"/>
    <mergeCell ref="C2:K3"/>
    <mergeCell ref="C5:I5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1:IV11 A22:H22 S31:S65536 T32:V32 G42:G45 T33:IV45 T1:U21 T31:IV31 A2:B4 A6:A8 F6:K8 S1:S9 S22:IV22 B8:E8 B6:E6 B31:K31 A44:F45 C4:K4 A33:E33 C2 C1:K1 F13:G21 A10:K10 K33:K45 F33:J36 H39:J45 F39:G39 A42:F42 A41:C41 E41 G32:K32">
      <formula1>FALSE</formula1>
    </dataValidation>
    <dataValidation allowBlank="1" showInputMessage="1" showErrorMessage="1" errorTitle="Внимание!" error="Ввод в данную ячейку запрещен!" sqref="A9 A43:F43 C11:E11 B11:B21 P10:S21 N10:O10 A31 O12:O21 N12:N19 N21 L5:N5 D32 F32 H29"/>
  </dataValidations>
  <hyperlinks>
    <hyperlink ref="A1" location="Лист1!A1" display="Вернуться"/>
    <hyperlink ref="A1:B1" location="'Главная страница'!A1" display="Вернуться"/>
  </hyperlinks>
  <pageMargins left="0.7" right="0.7" top="0.75" bottom="0.75" header="0.3" footer="0.3"/>
  <pageSetup paperSize="9" scale="55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9">
    <outlinePr summaryBelow="0"/>
    <pageSetUpPr fitToPage="1"/>
  </sheetPr>
  <dimension ref="A1:AG117"/>
  <sheetViews>
    <sheetView tabSelected="1" view="pageBreakPreview" topLeftCell="B1" zoomScale="70" zoomScaleNormal="100" zoomScaleSheetLayoutView="70" workbookViewId="0">
      <selection activeCell="AB112" sqref="AB112:AD112"/>
    </sheetView>
  </sheetViews>
  <sheetFormatPr defaultRowHeight="15.75"/>
  <cols>
    <col min="1" max="1" width="8.5703125" style="107" hidden="1" customWidth="1"/>
    <col min="2" max="2" width="34" style="107" customWidth="1"/>
    <col min="3" max="3" width="8.5703125" style="10" customWidth="1"/>
    <col min="4" max="4" width="7.85546875" style="10" customWidth="1"/>
    <col min="5" max="5" width="11" style="10" customWidth="1"/>
    <col min="6" max="6" width="7.85546875" style="10" customWidth="1"/>
    <col min="7" max="7" width="11.85546875" style="10" customWidth="1"/>
    <col min="8" max="8" width="7.85546875" style="10" customWidth="1"/>
    <col min="9" max="9" width="11.7109375" style="10" customWidth="1"/>
    <col min="10" max="19" width="7.85546875" style="10" hidden="1" customWidth="1"/>
    <col min="20" max="20" width="6.140625" style="11" hidden="1" customWidth="1"/>
    <col min="21" max="21" width="13.7109375" style="10" hidden="1" customWidth="1"/>
    <col min="22" max="22" width="9.5703125" style="10" hidden="1" customWidth="1"/>
    <col min="23" max="23" width="10.7109375" style="10" hidden="1" customWidth="1"/>
    <col min="24" max="24" width="11.85546875" style="10" customWidth="1"/>
    <col min="25" max="25" width="12" style="10" customWidth="1"/>
    <col min="26" max="26" width="9.42578125" style="10" customWidth="1"/>
    <col min="27" max="27" width="15" style="10" customWidth="1"/>
    <col min="28" max="28" width="17.42578125" style="10" customWidth="1"/>
    <col min="29" max="29" width="15.7109375" style="10" customWidth="1"/>
    <col min="30" max="30" width="6.7109375" style="10" customWidth="1"/>
    <col min="31" max="31" width="15.7109375" style="10" customWidth="1"/>
    <col min="32" max="32" width="13" style="10" customWidth="1"/>
    <col min="33" max="33" width="35.42578125" style="10" customWidth="1"/>
    <col min="34" max="16384" width="9.140625" style="10"/>
  </cols>
  <sheetData>
    <row r="1" spans="1:33">
      <c r="A1" s="106" t="s">
        <v>18</v>
      </c>
    </row>
    <row r="2" spans="1:33" ht="20.25">
      <c r="D2" s="65" t="s">
        <v>12</v>
      </c>
    </row>
    <row r="3" spans="1:33">
      <c r="D3" s="148" t="s">
        <v>21</v>
      </c>
      <c r="E3" s="148"/>
      <c r="F3" s="148"/>
      <c r="G3" s="149" t="s">
        <v>170</v>
      </c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3" ht="30" customHeight="1" thickBot="1">
      <c r="P4" s="12"/>
      <c r="Y4" s="53" t="s">
        <v>108</v>
      </c>
      <c r="Z4" s="167">
        <v>46199</v>
      </c>
      <c r="AA4" s="167"/>
      <c r="AC4" s="240" t="s">
        <v>132</v>
      </c>
      <c r="AD4" s="240"/>
      <c r="AE4" s="240"/>
      <c r="AF4" s="152">
        <f>SUM(AF7:AG106)</f>
        <v>84806.67</v>
      </c>
      <c r="AG4" s="153"/>
    </row>
    <row r="5" spans="1:33" ht="33.75" customHeight="1" thickBot="1">
      <c r="A5" s="216" t="s">
        <v>127</v>
      </c>
      <c r="B5" s="217"/>
      <c r="C5" s="228" t="s">
        <v>153</v>
      </c>
      <c r="D5" s="231" t="s">
        <v>11</v>
      </c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3"/>
      <c r="X5" s="156" t="s">
        <v>19</v>
      </c>
      <c r="Y5" s="157"/>
      <c r="Z5" s="156" t="s">
        <v>124</v>
      </c>
      <c r="AA5" s="157"/>
      <c r="AB5" s="228" t="s">
        <v>104</v>
      </c>
      <c r="AC5" s="228" t="s">
        <v>125</v>
      </c>
      <c r="AD5" s="216" t="s">
        <v>102</v>
      </c>
      <c r="AE5" s="217"/>
      <c r="AF5" s="234" t="s">
        <v>103</v>
      </c>
      <c r="AG5" s="235"/>
    </row>
    <row r="6" spans="1:33" ht="60" customHeight="1" thickBot="1">
      <c r="A6" s="218"/>
      <c r="B6" s="219"/>
      <c r="C6" s="229"/>
      <c r="D6" s="230" t="s">
        <v>155</v>
      </c>
      <c r="E6" s="162"/>
      <c r="F6" s="161" t="s">
        <v>91</v>
      </c>
      <c r="G6" s="162"/>
      <c r="H6" s="161" t="s">
        <v>92</v>
      </c>
      <c r="I6" s="162"/>
      <c r="J6" s="161" t="s">
        <v>93</v>
      </c>
      <c r="K6" s="162"/>
      <c r="L6" s="161" t="s">
        <v>94</v>
      </c>
      <c r="M6" s="162"/>
      <c r="N6" s="161" t="s">
        <v>95</v>
      </c>
      <c r="O6" s="162"/>
      <c r="P6" s="161" t="s">
        <v>96</v>
      </c>
      <c r="Q6" s="162"/>
      <c r="R6" s="161" t="s">
        <v>97</v>
      </c>
      <c r="S6" s="162"/>
      <c r="T6" s="230" t="s">
        <v>92</v>
      </c>
      <c r="U6" s="162"/>
      <c r="V6" s="230" t="s">
        <v>93</v>
      </c>
      <c r="W6" s="162"/>
      <c r="X6" s="158"/>
      <c r="Y6" s="159"/>
      <c r="Z6" s="158"/>
      <c r="AA6" s="159"/>
      <c r="AB6" s="229"/>
      <c r="AC6" s="229"/>
      <c r="AD6" s="218"/>
      <c r="AE6" s="219"/>
      <c r="AF6" s="236"/>
      <c r="AG6" s="237"/>
    </row>
    <row r="7" spans="1:33" ht="20.25" customHeight="1" thickBot="1">
      <c r="A7" s="110" t="s">
        <v>160</v>
      </c>
      <c r="B7" s="110" t="s">
        <v>168</v>
      </c>
      <c r="C7" s="100" t="s">
        <v>169</v>
      </c>
      <c r="D7" s="154">
        <v>88020</v>
      </c>
      <c r="E7" s="155"/>
      <c r="F7" s="154">
        <v>77300</v>
      </c>
      <c r="G7" s="155"/>
      <c r="H7" s="154">
        <v>89100</v>
      </c>
      <c r="I7" s="155"/>
      <c r="J7" s="154"/>
      <c r="K7" s="155"/>
      <c r="L7" s="154"/>
      <c r="M7" s="155"/>
      <c r="N7" s="171"/>
      <c r="O7" s="172"/>
      <c r="P7" s="160"/>
      <c r="Q7" s="155"/>
      <c r="R7" s="238"/>
      <c r="S7" s="239"/>
      <c r="T7" s="160"/>
      <c r="U7" s="155"/>
      <c r="V7" s="163"/>
      <c r="W7" s="164"/>
      <c r="X7" s="165">
        <f>IF(IF((COUNTIF(D7:W7,"&gt;0"))&gt;1,SQRT(DEVSQ(D7:W7)/((COUNTIF(D7:W7,"&gt;0")-1))),0)=0,0,IF((COUNTIF(D7:W7,"&gt;0"))&gt;1,SQRT(DEVSQ(D7:W7)/((COUNTIF(D7:W7,"&gt;0")-1))),0))</f>
        <v>6523.3529211083878</v>
      </c>
      <c r="Y7" s="166"/>
      <c r="Z7" s="222">
        <f>IF(X7=0,0,ROUND(IF((COUNTIF(D7:W7,"&gt;0"))&gt;1,X7/AVERAGEA(D7:W7)*100,0),2))</f>
        <v>7.69</v>
      </c>
      <c r="AA7" s="223"/>
      <c r="AB7" s="42" t="str">
        <f>IF((COUNTIF(D7:W7,"&gt;0"))=0,"",IF(Z7&gt;33,"Нет","Да"))</f>
        <v>Да</v>
      </c>
      <c r="AC7" s="43">
        <f>IF(COUNTIF(D7:W7,"&gt;0")&gt;0,ROUND(SUM(D7:W7)/(COUNTIF(D7:W7,"&gt;0")),2),"")</f>
        <v>84806.67</v>
      </c>
      <c r="AD7" s="224">
        <v>1</v>
      </c>
      <c r="AE7" s="225"/>
      <c r="AF7" s="226">
        <f>IF(COUNTIF(D7:W7,"&gt;0")&gt;1,AD7*ROUND((SUM(D7:W7)/(COUNTIF(D7:W7,"&gt;0"))),2),"")</f>
        <v>84806.67</v>
      </c>
      <c r="AG7" s="227"/>
    </row>
    <row r="8" spans="1:33" ht="0.75" customHeight="1" thickBot="1">
      <c r="A8" s="110" t="s">
        <v>161</v>
      </c>
      <c r="B8" s="110"/>
      <c r="C8" s="100"/>
      <c r="D8" s="168"/>
      <c r="E8" s="168"/>
      <c r="F8" s="180"/>
      <c r="G8" s="181"/>
      <c r="H8" s="174"/>
      <c r="I8" s="175"/>
      <c r="J8" s="182"/>
      <c r="K8" s="183"/>
      <c r="L8" s="169"/>
      <c r="M8" s="170"/>
      <c r="N8" s="176"/>
      <c r="O8" s="177"/>
      <c r="P8" s="182"/>
      <c r="Q8" s="183"/>
      <c r="R8" s="174"/>
      <c r="S8" s="175"/>
      <c r="T8" s="182"/>
      <c r="U8" s="183"/>
      <c r="V8" s="169"/>
      <c r="W8" s="173"/>
      <c r="X8" s="178">
        <f t="shared" ref="X8:X71" si="0">IF(IF((COUNTIF(D8:W8,"&gt;0"))&gt;1,SQRT(DEVSQ(D8:W8)/((COUNTIF(D8:W8,"&gt;0")-1))),0)=0,0,IF((COUNTIF(D8:W8,"&gt;0"))&gt;1,SQRT(DEVSQ(D8:W8)/((COUNTIF(D8:W8,"&gt;0")-1))),0))</f>
        <v>0</v>
      </c>
      <c r="Y8" s="179"/>
      <c r="Z8" s="214">
        <f t="shared" ref="Z8:Z71" si="1">IF(X8=0,0,ROUND(IF((COUNTIF(D8:W8,"&gt;0"))&gt;1,X8/AVERAGEA(D8:W8)*100,0),2))</f>
        <v>0</v>
      </c>
      <c r="AA8" s="215"/>
      <c r="AB8" s="44" t="str">
        <f t="shared" ref="AB8:AB71" si="2">IF((COUNTIF(D8:W8,"&gt;0"))=0,"",IF(Z8&gt;33,"Нет","Да"))</f>
        <v/>
      </c>
      <c r="AC8" s="45" t="str">
        <f t="shared" ref="AC8:AC71" si="3">IF(COUNTIF(D8:W8,"&gt;0")&gt;0,ROUND(SUM(D8:W8)/(COUNTIF(D8:W8,"&gt;0")),2),"")</f>
        <v/>
      </c>
      <c r="AD8" s="220"/>
      <c r="AE8" s="221"/>
      <c r="AF8" s="206" t="str">
        <f t="shared" ref="AF8:AF71" si="4">IF(COUNTIF(D8:W8,"&gt;0")&gt;1,AD8*ROUND((SUM(D8:W8)/(COUNTIF(D8:W8,"&gt;0"))),2),"")</f>
        <v/>
      </c>
      <c r="AG8" s="207"/>
    </row>
    <row r="9" spans="1:33" ht="21.75" hidden="1" customHeight="1" thickBot="1">
      <c r="A9" s="110" t="s">
        <v>162</v>
      </c>
      <c r="B9" s="110"/>
      <c r="C9" s="100"/>
      <c r="D9" s="168"/>
      <c r="E9" s="168"/>
      <c r="F9" s="180"/>
      <c r="G9" s="181"/>
      <c r="H9" s="174"/>
      <c r="I9" s="175"/>
      <c r="J9" s="182"/>
      <c r="K9" s="183"/>
      <c r="L9" s="169"/>
      <c r="M9" s="170"/>
      <c r="N9" s="176"/>
      <c r="O9" s="177"/>
      <c r="P9" s="182"/>
      <c r="Q9" s="183"/>
      <c r="R9" s="174"/>
      <c r="S9" s="175"/>
      <c r="T9" s="182"/>
      <c r="U9" s="183"/>
      <c r="V9" s="169"/>
      <c r="W9" s="173"/>
      <c r="X9" s="178">
        <f t="shared" si="0"/>
        <v>0</v>
      </c>
      <c r="Y9" s="179"/>
      <c r="Z9" s="214">
        <f t="shared" si="1"/>
        <v>0</v>
      </c>
      <c r="AA9" s="215"/>
      <c r="AB9" s="44" t="str">
        <f t="shared" si="2"/>
        <v/>
      </c>
      <c r="AC9" s="45" t="str">
        <f t="shared" si="3"/>
        <v/>
      </c>
      <c r="AD9" s="220"/>
      <c r="AE9" s="221"/>
      <c r="AF9" s="206" t="str">
        <f t="shared" si="4"/>
        <v/>
      </c>
      <c r="AG9" s="207"/>
    </row>
    <row r="10" spans="1:33" ht="18.75" hidden="1" customHeight="1" thickBot="1">
      <c r="A10" s="110" t="s">
        <v>163</v>
      </c>
      <c r="B10" s="110"/>
      <c r="C10" s="100"/>
      <c r="D10" s="168"/>
      <c r="E10" s="168"/>
      <c r="F10" s="180"/>
      <c r="G10" s="181"/>
      <c r="H10" s="174"/>
      <c r="I10" s="175"/>
      <c r="J10" s="182"/>
      <c r="K10" s="183"/>
      <c r="L10" s="169"/>
      <c r="M10" s="170"/>
      <c r="N10" s="176"/>
      <c r="O10" s="177"/>
      <c r="P10" s="182"/>
      <c r="Q10" s="183"/>
      <c r="R10" s="174"/>
      <c r="S10" s="175"/>
      <c r="T10" s="182"/>
      <c r="U10" s="183"/>
      <c r="V10" s="169"/>
      <c r="W10" s="173"/>
      <c r="X10" s="178">
        <f t="shared" si="0"/>
        <v>0</v>
      </c>
      <c r="Y10" s="179"/>
      <c r="Z10" s="214">
        <f t="shared" si="1"/>
        <v>0</v>
      </c>
      <c r="AA10" s="215"/>
      <c r="AB10" s="44" t="str">
        <f t="shared" si="2"/>
        <v/>
      </c>
      <c r="AC10" s="45" t="str">
        <f t="shared" si="3"/>
        <v/>
      </c>
      <c r="AD10" s="212"/>
      <c r="AE10" s="213"/>
      <c r="AF10" s="206" t="str">
        <f t="shared" si="4"/>
        <v/>
      </c>
      <c r="AG10" s="207"/>
    </row>
    <row r="11" spans="1:33" ht="21" hidden="1" customHeight="1" thickBot="1">
      <c r="A11" s="110" t="s">
        <v>164</v>
      </c>
      <c r="B11" s="110"/>
      <c r="C11" s="100"/>
      <c r="D11" s="168"/>
      <c r="E11" s="168"/>
      <c r="F11" s="180"/>
      <c r="G11" s="181"/>
      <c r="H11" s="174"/>
      <c r="I11" s="175"/>
      <c r="J11" s="182"/>
      <c r="K11" s="183"/>
      <c r="L11" s="169"/>
      <c r="M11" s="170"/>
      <c r="N11" s="176"/>
      <c r="O11" s="177"/>
      <c r="P11" s="182"/>
      <c r="Q11" s="183"/>
      <c r="R11" s="174"/>
      <c r="S11" s="175"/>
      <c r="T11" s="182"/>
      <c r="U11" s="183"/>
      <c r="V11" s="169"/>
      <c r="W11" s="173"/>
      <c r="X11" s="178">
        <f t="shared" si="0"/>
        <v>0</v>
      </c>
      <c r="Y11" s="179"/>
      <c r="Z11" s="214">
        <f t="shared" si="1"/>
        <v>0</v>
      </c>
      <c r="AA11" s="215"/>
      <c r="AB11" s="44" t="str">
        <f t="shared" si="2"/>
        <v/>
      </c>
      <c r="AC11" s="45" t="str">
        <f t="shared" si="3"/>
        <v/>
      </c>
      <c r="AD11" s="212"/>
      <c r="AE11" s="213"/>
      <c r="AF11" s="206" t="str">
        <f t="shared" si="4"/>
        <v/>
      </c>
      <c r="AG11" s="207"/>
    </row>
    <row r="12" spans="1:33" ht="21.75" hidden="1" customHeight="1" thickBot="1">
      <c r="A12" s="110" t="s">
        <v>165</v>
      </c>
      <c r="B12" s="110"/>
      <c r="C12" s="100"/>
      <c r="D12" s="168"/>
      <c r="E12" s="168"/>
      <c r="F12" s="180"/>
      <c r="G12" s="181"/>
      <c r="H12" s="174"/>
      <c r="I12" s="175"/>
      <c r="J12" s="182"/>
      <c r="K12" s="183"/>
      <c r="L12" s="169"/>
      <c r="M12" s="170"/>
      <c r="N12" s="176"/>
      <c r="O12" s="177"/>
      <c r="P12" s="182"/>
      <c r="Q12" s="183"/>
      <c r="R12" s="174"/>
      <c r="S12" s="175"/>
      <c r="T12" s="182"/>
      <c r="U12" s="183"/>
      <c r="V12" s="169"/>
      <c r="W12" s="173"/>
      <c r="X12" s="178">
        <f t="shared" si="0"/>
        <v>0</v>
      </c>
      <c r="Y12" s="179"/>
      <c r="Z12" s="214">
        <f t="shared" si="1"/>
        <v>0</v>
      </c>
      <c r="AA12" s="215"/>
      <c r="AB12" s="44" t="str">
        <f t="shared" si="2"/>
        <v/>
      </c>
      <c r="AC12" s="45" t="str">
        <f t="shared" si="3"/>
        <v/>
      </c>
      <c r="AD12" s="212"/>
      <c r="AE12" s="213"/>
      <c r="AF12" s="206" t="str">
        <f t="shared" si="4"/>
        <v/>
      </c>
      <c r="AG12" s="207"/>
    </row>
    <row r="13" spans="1:33" ht="24.75" hidden="1" customHeight="1" thickBot="1">
      <c r="A13" s="110" t="s">
        <v>166</v>
      </c>
      <c r="B13" s="110"/>
      <c r="C13" s="100"/>
      <c r="D13" s="168"/>
      <c r="E13" s="168"/>
      <c r="F13" s="180"/>
      <c r="G13" s="181"/>
      <c r="H13" s="174"/>
      <c r="I13" s="175"/>
      <c r="J13" s="182"/>
      <c r="K13" s="183"/>
      <c r="L13" s="169"/>
      <c r="M13" s="170"/>
      <c r="N13" s="176"/>
      <c r="O13" s="177"/>
      <c r="P13" s="182"/>
      <c r="Q13" s="183"/>
      <c r="R13" s="174"/>
      <c r="S13" s="175"/>
      <c r="T13" s="182"/>
      <c r="U13" s="183"/>
      <c r="V13" s="169"/>
      <c r="W13" s="173"/>
      <c r="X13" s="178">
        <f t="shared" si="0"/>
        <v>0</v>
      </c>
      <c r="Y13" s="179"/>
      <c r="Z13" s="214">
        <f t="shared" si="1"/>
        <v>0</v>
      </c>
      <c r="AA13" s="215"/>
      <c r="AB13" s="44" t="str">
        <f t="shared" si="2"/>
        <v/>
      </c>
      <c r="AC13" s="45" t="str">
        <f t="shared" si="3"/>
        <v/>
      </c>
      <c r="AD13" s="212"/>
      <c r="AE13" s="213"/>
      <c r="AF13" s="206" t="str">
        <f t="shared" si="4"/>
        <v/>
      </c>
      <c r="AG13" s="207"/>
    </row>
    <row r="14" spans="1:33" ht="22.5" hidden="1" customHeight="1" thickBot="1">
      <c r="A14" s="110" t="s">
        <v>160</v>
      </c>
      <c r="B14" s="110"/>
      <c r="C14" s="100"/>
      <c r="D14" s="168"/>
      <c r="E14" s="168"/>
      <c r="F14" s="180"/>
      <c r="G14" s="181"/>
      <c r="H14" s="174"/>
      <c r="I14" s="175"/>
      <c r="J14" s="182"/>
      <c r="K14" s="183"/>
      <c r="L14" s="169"/>
      <c r="M14" s="170"/>
      <c r="N14" s="176"/>
      <c r="O14" s="177"/>
      <c r="P14" s="182"/>
      <c r="Q14" s="183"/>
      <c r="R14" s="174"/>
      <c r="S14" s="175"/>
      <c r="T14" s="182"/>
      <c r="U14" s="183"/>
      <c r="V14" s="169"/>
      <c r="W14" s="173"/>
      <c r="X14" s="178">
        <f t="shared" si="0"/>
        <v>0</v>
      </c>
      <c r="Y14" s="179"/>
      <c r="Z14" s="214">
        <f t="shared" si="1"/>
        <v>0</v>
      </c>
      <c r="AA14" s="215"/>
      <c r="AB14" s="44" t="str">
        <f t="shared" si="2"/>
        <v/>
      </c>
      <c r="AC14" s="45" t="str">
        <f t="shared" si="3"/>
        <v/>
      </c>
      <c r="AD14" s="212"/>
      <c r="AE14" s="213"/>
      <c r="AF14" s="206" t="str">
        <f t="shared" si="4"/>
        <v/>
      </c>
      <c r="AG14" s="207"/>
    </row>
    <row r="15" spans="1:33" ht="23.25" hidden="1" customHeight="1" thickBot="1">
      <c r="A15" s="110" t="s">
        <v>161</v>
      </c>
      <c r="B15" s="110"/>
      <c r="C15" s="100"/>
      <c r="D15" s="168"/>
      <c r="E15" s="168"/>
      <c r="F15" s="180"/>
      <c r="G15" s="181"/>
      <c r="H15" s="174"/>
      <c r="I15" s="175"/>
      <c r="J15" s="182"/>
      <c r="K15" s="183"/>
      <c r="L15" s="169"/>
      <c r="M15" s="170"/>
      <c r="N15" s="176"/>
      <c r="O15" s="177"/>
      <c r="P15" s="182"/>
      <c r="Q15" s="183"/>
      <c r="R15" s="174"/>
      <c r="S15" s="175"/>
      <c r="T15" s="182"/>
      <c r="U15" s="183"/>
      <c r="V15" s="169"/>
      <c r="W15" s="173"/>
      <c r="X15" s="178">
        <f t="shared" si="0"/>
        <v>0</v>
      </c>
      <c r="Y15" s="179"/>
      <c r="Z15" s="214">
        <f t="shared" si="1"/>
        <v>0</v>
      </c>
      <c r="AA15" s="215"/>
      <c r="AB15" s="44" t="str">
        <f t="shared" si="2"/>
        <v/>
      </c>
      <c r="AC15" s="45" t="str">
        <f t="shared" si="3"/>
        <v/>
      </c>
      <c r="AD15" s="212"/>
      <c r="AE15" s="213"/>
      <c r="AF15" s="206" t="str">
        <f t="shared" si="4"/>
        <v/>
      </c>
      <c r="AG15" s="207"/>
    </row>
    <row r="16" spans="1:33" ht="23.25" hidden="1" customHeight="1" thickBot="1">
      <c r="A16" s="110" t="s">
        <v>162</v>
      </c>
      <c r="B16" s="110"/>
      <c r="C16" s="100"/>
      <c r="D16" s="168"/>
      <c r="E16" s="168"/>
      <c r="F16" s="180"/>
      <c r="G16" s="181"/>
      <c r="H16" s="174"/>
      <c r="I16" s="175"/>
      <c r="J16" s="182"/>
      <c r="K16" s="183"/>
      <c r="L16" s="169"/>
      <c r="M16" s="170"/>
      <c r="N16" s="176"/>
      <c r="O16" s="177"/>
      <c r="P16" s="182"/>
      <c r="Q16" s="183"/>
      <c r="R16" s="174"/>
      <c r="S16" s="175"/>
      <c r="T16" s="182"/>
      <c r="U16" s="183"/>
      <c r="V16" s="169"/>
      <c r="W16" s="173"/>
      <c r="X16" s="178">
        <f t="shared" si="0"/>
        <v>0</v>
      </c>
      <c r="Y16" s="179"/>
      <c r="Z16" s="214">
        <f t="shared" si="1"/>
        <v>0</v>
      </c>
      <c r="AA16" s="215"/>
      <c r="AB16" s="44" t="str">
        <f t="shared" si="2"/>
        <v/>
      </c>
      <c r="AC16" s="45" t="str">
        <f t="shared" si="3"/>
        <v/>
      </c>
      <c r="AD16" s="212"/>
      <c r="AE16" s="213"/>
      <c r="AF16" s="206" t="str">
        <f t="shared" si="4"/>
        <v/>
      </c>
      <c r="AG16" s="207"/>
    </row>
    <row r="17" spans="1:33" ht="24.75" hidden="1" customHeight="1" thickBot="1">
      <c r="A17" s="110" t="s">
        <v>163</v>
      </c>
      <c r="B17" s="110"/>
      <c r="C17" s="100"/>
      <c r="D17" s="168"/>
      <c r="E17" s="168"/>
      <c r="F17" s="180"/>
      <c r="G17" s="181"/>
      <c r="H17" s="174"/>
      <c r="I17" s="175"/>
      <c r="J17" s="182"/>
      <c r="K17" s="183"/>
      <c r="L17" s="169"/>
      <c r="M17" s="170"/>
      <c r="N17" s="176"/>
      <c r="O17" s="177"/>
      <c r="P17" s="182"/>
      <c r="Q17" s="183"/>
      <c r="R17" s="174"/>
      <c r="S17" s="175"/>
      <c r="T17" s="182"/>
      <c r="U17" s="183"/>
      <c r="V17" s="169"/>
      <c r="W17" s="173"/>
      <c r="X17" s="178">
        <f t="shared" si="0"/>
        <v>0</v>
      </c>
      <c r="Y17" s="179"/>
      <c r="Z17" s="214">
        <f t="shared" si="1"/>
        <v>0</v>
      </c>
      <c r="AA17" s="215"/>
      <c r="AB17" s="44" t="str">
        <f t="shared" si="2"/>
        <v/>
      </c>
      <c r="AC17" s="45" t="str">
        <f t="shared" si="3"/>
        <v/>
      </c>
      <c r="AD17" s="212"/>
      <c r="AE17" s="213"/>
      <c r="AF17" s="206" t="str">
        <f t="shared" si="4"/>
        <v/>
      </c>
      <c r="AG17" s="207"/>
    </row>
    <row r="18" spans="1:33" ht="21.75" hidden="1" customHeight="1" thickBot="1">
      <c r="A18" s="110" t="s">
        <v>164</v>
      </c>
      <c r="B18" s="110"/>
      <c r="C18" s="100"/>
      <c r="D18" s="168"/>
      <c r="E18" s="168"/>
      <c r="F18" s="180"/>
      <c r="G18" s="181"/>
      <c r="H18" s="174"/>
      <c r="I18" s="175"/>
      <c r="J18" s="182"/>
      <c r="K18" s="183"/>
      <c r="L18" s="169"/>
      <c r="M18" s="170"/>
      <c r="N18" s="176"/>
      <c r="O18" s="177"/>
      <c r="P18" s="182"/>
      <c r="Q18" s="183"/>
      <c r="R18" s="174"/>
      <c r="S18" s="175"/>
      <c r="T18" s="182"/>
      <c r="U18" s="183"/>
      <c r="V18" s="169"/>
      <c r="W18" s="173"/>
      <c r="X18" s="178">
        <f t="shared" si="0"/>
        <v>0</v>
      </c>
      <c r="Y18" s="179"/>
      <c r="Z18" s="214">
        <f t="shared" si="1"/>
        <v>0</v>
      </c>
      <c r="AA18" s="215"/>
      <c r="AB18" s="44" t="str">
        <f t="shared" si="2"/>
        <v/>
      </c>
      <c r="AC18" s="45" t="str">
        <f t="shared" si="3"/>
        <v/>
      </c>
      <c r="AD18" s="212"/>
      <c r="AE18" s="213"/>
      <c r="AF18" s="206" t="str">
        <f t="shared" si="4"/>
        <v/>
      </c>
      <c r="AG18" s="207"/>
    </row>
    <row r="19" spans="1:33" ht="20.25" hidden="1" customHeight="1" thickBot="1">
      <c r="A19" s="110" t="s">
        <v>165</v>
      </c>
      <c r="B19" s="110"/>
      <c r="C19" s="100"/>
      <c r="D19" s="168"/>
      <c r="E19" s="168"/>
      <c r="F19" s="180"/>
      <c r="G19" s="181"/>
      <c r="H19" s="174"/>
      <c r="I19" s="175"/>
      <c r="J19" s="182"/>
      <c r="K19" s="183"/>
      <c r="L19" s="169"/>
      <c r="M19" s="170"/>
      <c r="N19" s="176"/>
      <c r="O19" s="177"/>
      <c r="P19" s="182"/>
      <c r="Q19" s="183"/>
      <c r="R19" s="174"/>
      <c r="S19" s="175"/>
      <c r="T19" s="182"/>
      <c r="U19" s="183"/>
      <c r="V19" s="169"/>
      <c r="W19" s="173"/>
      <c r="X19" s="178">
        <f t="shared" si="0"/>
        <v>0</v>
      </c>
      <c r="Y19" s="179"/>
      <c r="Z19" s="214">
        <f t="shared" si="1"/>
        <v>0</v>
      </c>
      <c r="AA19" s="215"/>
      <c r="AB19" s="44" t="str">
        <f t="shared" si="2"/>
        <v/>
      </c>
      <c r="AC19" s="45" t="str">
        <f t="shared" si="3"/>
        <v/>
      </c>
      <c r="AD19" s="212"/>
      <c r="AE19" s="213"/>
      <c r="AF19" s="206" t="str">
        <f t="shared" si="4"/>
        <v/>
      </c>
      <c r="AG19" s="207"/>
    </row>
    <row r="20" spans="1:33" ht="19.5" hidden="1" customHeight="1" thickBot="1">
      <c r="A20" s="110" t="s">
        <v>166</v>
      </c>
      <c r="B20" s="110"/>
      <c r="C20" s="100"/>
      <c r="D20" s="168"/>
      <c r="E20" s="168"/>
      <c r="F20" s="180"/>
      <c r="G20" s="181"/>
      <c r="H20" s="174"/>
      <c r="I20" s="175"/>
      <c r="J20" s="182"/>
      <c r="K20" s="183"/>
      <c r="L20" s="169"/>
      <c r="M20" s="170"/>
      <c r="N20" s="176"/>
      <c r="O20" s="177"/>
      <c r="P20" s="182"/>
      <c r="Q20" s="183"/>
      <c r="R20" s="174"/>
      <c r="S20" s="175"/>
      <c r="T20" s="182"/>
      <c r="U20" s="183"/>
      <c r="V20" s="169"/>
      <c r="W20" s="173"/>
      <c r="X20" s="178">
        <f t="shared" si="0"/>
        <v>0</v>
      </c>
      <c r="Y20" s="179"/>
      <c r="Z20" s="214">
        <f t="shared" si="1"/>
        <v>0</v>
      </c>
      <c r="AA20" s="215"/>
      <c r="AB20" s="44" t="str">
        <f t="shared" si="2"/>
        <v/>
      </c>
      <c r="AC20" s="45" t="str">
        <f t="shared" si="3"/>
        <v/>
      </c>
      <c r="AD20" s="212"/>
      <c r="AE20" s="213"/>
      <c r="AF20" s="206" t="str">
        <f t="shared" si="4"/>
        <v/>
      </c>
      <c r="AG20" s="207"/>
    </row>
    <row r="21" spans="1:33" hidden="1">
      <c r="A21" s="184" t="s">
        <v>25</v>
      </c>
      <c r="B21" s="185"/>
      <c r="C21" s="101"/>
      <c r="D21" s="168"/>
      <c r="E21" s="168"/>
      <c r="F21" s="180"/>
      <c r="G21" s="181"/>
      <c r="H21" s="174"/>
      <c r="I21" s="175"/>
      <c r="J21" s="182"/>
      <c r="K21" s="183"/>
      <c r="L21" s="169"/>
      <c r="M21" s="170"/>
      <c r="N21" s="176"/>
      <c r="O21" s="177"/>
      <c r="P21" s="182"/>
      <c r="Q21" s="183"/>
      <c r="R21" s="174"/>
      <c r="S21" s="175"/>
      <c r="T21" s="182"/>
      <c r="U21" s="183"/>
      <c r="V21" s="169"/>
      <c r="W21" s="173"/>
      <c r="X21" s="178">
        <f t="shared" si="0"/>
        <v>0</v>
      </c>
      <c r="Y21" s="179"/>
      <c r="Z21" s="214">
        <f t="shared" si="1"/>
        <v>0</v>
      </c>
      <c r="AA21" s="215"/>
      <c r="AB21" s="44" t="str">
        <f t="shared" si="2"/>
        <v/>
      </c>
      <c r="AC21" s="45" t="str">
        <f t="shared" si="3"/>
        <v/>
      </c>
      <c r="AD21" s="208"/>
      <c r="AE21" s="209"/>
      <c r="AF21" s="206" t="str">
        <f t="shared" si="4"/>
        <v/>
      </c>
      <c r="AG21" s="207"/>
    </row>
    <row r="22" spans="1:33" hidden="1">
      <c r="A22" s="184" t="s">
        <v>26</v>
      </c>
      <c r="B22" s="185"/>
      <c r="C22" s="101"/>
      <c r="D22" s="168"/>
      <c r="E22" s="168"/>
      <c r="F22" s="180"/>
      <c r="G22" s="181"/>
      <c r="H22" s="174"/>
      <c r="I22" s="175"/>
      <c r="J22" s="182"/>
      <c r="K22" s="183"/>
      <c r="L22" s="169"/>
      <c r="M22" s="170"/>
      <c r="N22" s="176"/>
      <c r="O22" s="177"/>
      <c r="P22" s="182"/>
      <c r="Q22" s="183"/>
      <c r="R22" s="174"/>
      <c r="S22" s="175"/>
      <c r="T22" s="182"/>
      <c r="U22" s="183"/>
      <c r="V22" s="169"/>
      <c r="W22" s="173"/>
      <c r="X22" s="178">
        <f t="shared" si="0"/>
        <v>0</v>
      </c>
      <c r="Y22" s="179"/>
      <c r="Z22" s="214">
        <f t="shared" si="1"/>
        <v>0</v>
      </c>
      <c r="AA22" s="215"/>
      <c r="AB22" s="44" t="str">
        <f t="shared" si="2"/>
        <v/>
      </c>
      <c r="AC22" s="45" t="str">
        <f t="shared" si="3"/>
        <v/>
      </c>
      <c r="AD22" s="208"/>
      <c r="AE22" s="209"/>
      <c r="AF22" s="206" t="str">
        <f t="shared" si="4"/>
        <v/>
      </c>
      <c r="AG22" s="207"/>
    </row>
    <row r="23" spans="1:33" hidden="1">
      <c r="A23" s="184" t="s">
        <v>27</v>
      </c>
      <c r="B23" s="185"/>
      <c r="C23" s="101"/>
      <c r="D23" s="168"/>
      <c r="E23" s="168"/>
      <c r="F23" s="180"/>
      <c r="G23" s="181"/>
      <c r="H23" s="174"/>
      <c r="I23" s="175"/>
      <c r="J23" s="182"/>
      <c r="K23" s="183"/>
      <c r="L23" s="169"/>
      <c r="M23" s="170"/>
      <c r="N23" s="176"/>
      <c r="O23" s="177"/>
      <c r="P23" s="182"/>
      <c r="Q23" s="183"/>
      <c r="R23" s="174"/>
      <c r="S23" s="175"/>
      <c r="T23" s="182"/>
      <c r="U23" s="183"/>
      <c r="V23" s="169"/>
      <c r="W23" s="173"/>
      <c r="X23" s="178">
        <f t="shared" si="0"/>
        <v>0</v>
      </c>
      <c r="Y23" s="179"/>
      <c r="Z23" s="214">
        <f t="shared" si="1"/>
        <v>0</v>
      </c>
      <c r="AA23" s="215"/>
      <c r="AB23" s="44" t="str">
        <f t="shared" si="2"/>
        <v/>
      </c>
      <c r="AC23" s="45" t="str">
        <f t="shared" si="3"/>
        <v/>
      </c>
      <c r="AD23" s="208"/>
      <c r="AE23" s="209"/>
      <c r="AF23" s="206" t="str">
        <f t="shared" si="4"/>
        <v/>
      </c>
      <c r="AG23" s="207"/>
    </row>
    <row r="24" spans="1:33" hidden="1">
      <c r="A24" s="184" t="s">
        <v>28</v>
      </c>
      <c r="B24" s="185"/>
      <c r="C24" s="101"/>
      <c r="D24" s="168"/>
      <c r="E24" s="168"/>
      <c r="F24" s="180"/>
      <c r="G24" s="181"/>
      <c r="H24" s="174">
        <v>56.28</v>
      </c>
      <c r="I24" s="175"/>
      <c r="J24" s="182"/>
      <c r="K24" s="183"/>
      <c r="L24" s="169"/>
      <c r="M24" s="170"/>
      <c r="N24" s="176"/>
      <c r="O24" s="177"/>
      <c r="P24" s="182"/>
      <c r="Q24" s="183"/>
      <c r="R24" s="174"/>
      <c r="S24" s="175"/>
      <c r="T24" s="182"/>
      <c r="U24" s="183"/>
      <c r="V24" s="169"/>
      <c r="W24" s="173"/>
      <c r="X24" s="178">
        <f t="shared" si="0"/>
        <v>0</v>
      </c>
      <c r="Y24" s="179"/>
      <c r="Z24" s="214">
        <f t="shared" si="1"/>
        <v>0</v>
      </c>
      <c r="AA24" s="215"/>
      <c r="AB24" s="44" t="str">
        <f t="shared" si="2"/>
        <v>Да</v>
      </c>
      <c r="AC24" s="45">
        <f t="shared" si="3"/>
        <v>56.28</v>
      </c>
      <c r="AD24" s="208"/>
      <c r="AE24" s="209"/>
      <c r="AF24" s="206" t="str">
        <f t="shared" si="4"/>
        <v/>
      </c>
      <c r="AG24" s="207"/>
    </row>
    <row r="25" spans="1:33" hidden="1">
      <c r="A25" s="184" t="s">
        <v>29</v>
      </c>
      <c r="B25" s="185"/>
      <c r="C25" s="101"/>
      <c r="D25" s="168"/>
      <c r="E25" s="168"/>
      <c r="F25" s="180"/>
      <c r="G25" s="181"/>
      <c r="H25" s="174"/>
      <c r="I25" s="175"/>
      <c r="J25" s="182"/>
      <c r="K25" s="183"/>
      <c r="L25" s="169"/>
      <c r="M25" s="170"/>
      <c r="N25" s="176"/>
      <c r="O25" s="177"/>
      <c r="P25" s="182"/>
      <c r="Q25" s="183"/>
      <c r="R25" s="174"/>
      <c r="S25" s="175"/>
      <c r="T25" s="182"/>
      <c r="U25" s="183"/>
      <c r="V25" s="169"/>
      <c r="W25" s="173"/>
      <c r="X25" s="178">
        <f t="shared" si="0"/>
        <v>0</v>
      </c>
      <c r="Y25" s="179"/>
      <c r="Z25" s="214">
        <f t="shared" si="1"/>
        <v>0</v>
      </c>
      <c r="AA25" s="215"/>
      <c r="AB25" s="44" t="str">
        <f t="shared" si="2"/>
        <v/>
      </c>
      <c r="AC25" s="45" t="str">
        <f t="shared" si="3"/>
        <v/>
      </c>
      <c r="AD25" s="208"/>
      <c r="AE25" s="209"/>
      <c r="AF25" s="206" t="str">
        <f t="shared" si="4"/>
        <v/>
      </c>
      <c r="AG25" s="207"/>
    </row>
    <row r="26" spans="1:33" hidden="1">
      <c r="A26" s="184" t="s">
        <v>30</v>
      </c>
      <c r="B26" s="185"/>
      <c r="C26" s="101"/>
      <c r="D26" s="168"/>
      <c r="E26" s="168"/>
      <c r="F26" s="180"/>
      <c r="G26" s="181"/>
      <c r="H26" s="174"/>
      <c r="I26" s="175"/>
      <c r="J26" s="182"/>
      <c r="K26" s="183"/>
      <c r="L26" s="169"/>
      <c r="M26" s="170"/>
      <c r="N26" s="176"/>
      <c r="O26" s="177"/>
      <c r="P26" s="182"/>
      <c r="Q26" s="183"/>
      <c r="R26" s="174"/>
      <c r="S26" s="175"/>
      <c r="T26" s="182"/>
      <c r="U26" s="183"/>
      <c r="V26" s="169"/>
      <c r="W26" s="173"/>
      <c r="X26" s="178">
        <f t="shared" si="0"/>
        <v>0</v>
      </c>
      <c r="Y26" s="179"/>
      <c r="Z26" s="214">
        <f t="shared" si="1"/>
        <v>0</v>
      </c>
      <c r="AA26" s="215"/>
      <c r="AB26" s="44" t="str">
        <f t="shared" si="2"/>
        <v/>
      </c>
      <c r="AC26" s="45" t="str">
        <f t="shared" si="3"/>
        <v/>
      </c>
      <c r="AD26" s="208"/>
      <c r="AE26" s="209"/>
      <c r="AF26" s="206" t="str">
        <f t="shared" si="4"/>
        <v/>
      </c>
      <c r="AG26" s="207"/>
    </row>
    <row r="27" spans="1:33" hidden="1">
      <c r="A27" s="184" t="s">
        <v>31</v>
      </c>
      <c r="B27" s="185"/>
      <c r="C27" s="101"/>
      <c r="D27" s="168"/>
      <c r="E27" s="168"/>
      <c r="F27" s="180"/>
      <c r="G27" s="181"/>
      <c r="H27" s="174"/>
      <c r="I27" s="175"/>
      <c r="J27" s="182"/>
      <c r="K27" s="183"/>
      <c r="L27" s="169"/>
      <c r="M27" s="170"/>
      <c r="N27" s="176"/>
      <c r="O27" s="177"/>
      <c r="P27" s="182"/>
      <c r="Q27" s="183"/>
      <c r="R27" s="174"/>
      <c r="S27" s="175"/>
      <c r="T27" s="182"/>
      <c r="U27" s="183"/>
      <c r="V27" s="169"/>
      <c r="W27" s="173"/>
      <c r="X27" s="178">
        <f t="shared" si="0"/>
        <v>0</v>
      </c>
      <c r="Y27" s="179"/>
      <c r="Z27" s="214">
        <f t="shared" si="1"/>
        <v>0</v>
      </c>
      <c r="AA27" s="215"/>
      <c r="AB27" s="44" t="str">
        <f t="shared" si="2"/>
        <v/>
      </c>
      <c r="AC27" s="45" t="str">
        <f t="shared" si="3"/>
        <v/>
      </c>
      <c r="AD27" s="208"/>
      <c r="AE27" s="209"/>
      <c r="AF27" s="206" t="str">
        <f t="shared" si="4"/>
        <v/>
      </c>
      <c r="AG27" s="207"/>
    </row>
    <row r="28" spans="1:33" hidden="1">
      <c r="A28" s="184" t="s">
        <v>32</v>
      </c>
      <c r="B28" s="185"/>
      <c r="C28" s="101"/>
      <c r="D28" s="168"/>
      <c r="E28" s="168"/>
      <c r="F28" s="180"/>
      <c r="G28" s="181"/>
      <c r="H28" s="174"/>
      <c r="I28" s="175"/>
      <c r="J28" s="182"/>
      <c r="K28" s="183"/>
      <c r="L28" s="169"/>
      <c r="M28" s="170"/>
      <c r="N28" s="176"/>
      <c r="O28" s="177"/>
      <c r="P28" s="182"/>
      <c r="Q28" s="183"/>
      <c r="R28" s="174"/>
      <c r="S28" s="175"/>
      <c r="T28" s="182"/>
      <c r="U28" s="183"/>
      <c r="V28" s="169"/>
      <c r="W28" s="173"/>
      <c r="X28" s="178">
        <f t="shared" si="0"/>
        <v>0</v>
      </c>
      <c r="Y28" s="179"/>
      <c r="Z28" s="214">
        <f t="shared" si="1"/>
        <v>0</v>
      </c>
      <c r="AA28" s="215"/>
      <c r="AB28" s="44" t="str">
        <f t="shared" si="2"/>
        <v/>
      </c>
      <c r="AC28" s="45" t="str">
        <f t="shared" si="3"/>
        <v/>
      </c>
      <c r="AD28" s="208"/>
      <c r="AE28" s="209"/>
      <c r="AF28" s="206" t="str">
        <f t="shared" si="4"/>
        <v/>
      </c>
      <c r="AG28" s="207"/>
    </row>
    <row r="29" spans="1:33" hidden="1">
      <c r="A29" s="184" t="s">
        <v>33</v>
      </c>
      <c r="B29" s="185"/>
      <c r="C29" s="101"/>
      <c r="D29" s="168"/>
      <c r="E29" s="168"/>
      <c r="F29" s="180"/>
      <c r="G29" s="181"/>
      <c r="H29" s="174"/>
      <c r="I29" s="175"/>
      <c r="J29" s="182"/>
      <c r="K29" s="183"/>
      <c r="L29" s="169"/>
      <c r="M29" s="170"/>
      <c r="N29" s="176"/>
      <c r="O29" s="177"/>
      <c r="P29" s="182"/>
      <c r="Q29" s="183"/>
      <c r="R29" s="174"/>
      <c r="S29" s="175"/>
      <c r="T29" s="182"/>
      <c r="U29" s="183"/>
      <c r="V29" s="169"/>
      <c r="W29" s="173"/>
      <c r="X29" s="178">
        <f t="shared" si="0"/>
        <v>0</v>
      </c>
      <c r="Y29" s="179"/>
      <c r="Z29" s="214">
        <f t="shared" si="1"/>
        <v>0</v>
      </c>
      <c r="AA29" s="215"/>
      <c r="AB29" s="44" t="str">
        <f t="shared" si="2"/>
        <v/>
      </c>
      <c r="AC29" s="45" t="str">
        <f t="shared" si="3"/>
        <v/>
      </c>
      <c r="AD29" s="208"/>
      <c r="AE29" s="209"/>
      <c r="AF29" s="206" t="str">
        <f t="shared" si="4"/>
        <v/>
      </c>
      <c r="AG29" s="207"/>
    </row>
    <row r="30" spans="1:33" hidden="1">
      <c r="A30" s="184" t="s">
        <v>34</v>
      </c>
      <c r="B30" s="185"/>
      <c r="C30" s="101"/>
      <c r="D30" s="168"/>
      <c r="E30" s="168"/>
      <c r="F30" s="180"/>
      <c r="G30" s="181"/>
      <c r="H30" s="174"/>
      <c r="I30" s="175"/>
      <c r="J30" s="182"/>
      <c r="K30" s="183"/>
      <c r="L30" s="169"/>
      <c r="M30" s="170"/>
      <c r="N30" s="176"/>
      <c r="O30" s="177"/>
      <c r="P30" s="182"/>
      <c r="Q30" s="183"/>
      <c r="R30" s="174"/>
      <c r="S30" s="175"/>
      <c r="T30" s="182"/>
      <c r="U30" s="183"/>
      <c r="V30" s="169"/>
      <c r="W30" s="173"/>
      <c r="X30" s="178">
        <f t="shared" si="0"/>
        <v>0</v>
      </c>
      <c r="Y30" s="179"/>
      <c r="Z30" s="214">
        <f t="shared" si="1"/>
        <v>0</v>
      </c>
      <c r="AA30" s="215"/>
      <c r="AB30" s="44" t="str">
        <f t="shared" si="2"/>
        <v/>
      </c>
      <c r="AC30" s="45" t="str">
        <f t="shared" si="3"/>
        <v/>
      </c>
      <c r="AD30" s="208"/>
      <c r="AE30" s="209"/>
      <c r="AF30" s="206" t="str">
        <f t="shared" si="4"/>
        <v/>
      </c>
      <c r="AG30" s="207"/>
    </row>
    <row r="31" spans="1:33" hidden="1">
      <c r="A31" s="184" t="s">
        <v>35</v>
      </c>
      <c r="B31" s="185"/>
      <c r="C31" s="101"/>
      <c r="D31" s="168"/>
      <c r="E31" s="168"/>
      <c r="F31" s="180"/>
      <c r="G31" s="181"/>
      <c r="H31" s="174"/>
      <c r="I31" s="175"/>
      <c r="J31" s="182"/>
      <c r="K31" s="183"/>
      <c r="L31" s="169"/>
      <c r="M31" s="170"/>
      <c r="N31" s="176"/>
      <c r="O31" s="177"/>
      <c r="P31" s="182"/>
      <c r="Q31" s="183"/>
      <c r="R31" s="174"/>
      <c r="S31" s="175"/>
      <c r="T31" s="182"/>
      <c r="U31" s="183"/>
      <c r="V31" s="169"/>
      <c r="W31" s="173"/>
      <c r="X31" s="178">
        <f t="shared" si="0"/>
        <v>0</v>
      </c>
      <c r="Y31" s="179"/>
      <c r="Z31" s="214">
        <f t="shared" si="1"/>
        <v>0</v>
      </c>
      <c r="AA31" s="215"/>
      <c r="AB31" s="44" t="str">
        <f t="shared" si="2"/>
        <v/>
      </c>
      <c r="AC31" s="45" t="str">
        <f t="shared" si="3"/>
        <v/>
      </c>
      <c r="AD31" s="208"/>
      <c r="AE31" s="209"/>
      <c r="AF31" s="206" t="str">
        <f t="shared" si="4"/>
        <v/>
      </c>
      <c r="AG31" s="207"/>
    </row>
    <row r="32" spans="1:33" hidden="1">
      <c r="A32" s="184" t="s">
        <v>36</v>
      </c>
      <c r="B32" s="185"/>
      <c r="C32" s="101"/>
      <c r="D32" s="168"/>
      <c r="E32" s="168"/>
      <c r="F32" s="180"/>
      <c r="G32" s="181"/>
      <c r="H32" s="174"/>
      <c r="I32" s="175"/>
      <c r="J32" s="182"/>
      <c r="K32" s="183"/>
      <c r="L32" s="169"/>
      <c r="M32" s="170"/>
      <c r="N32" s="176"/>
      <c r="O32" s="177"/>
      <c r="P32" s="182"/>
      <c r="Q32" s="183"/>
      <c r="R32" s="174"/>
      <c r="S32" s="175"/>
      <c r="T32" s="182"/>
      <c r="U32" s="183"/>
      <c r="V32" s="169"/>
      <c r="W32" s="173"/>
      <c r="X32" s="178">
        <f t="shared" si="0"/>
        <v>0</v>
      </c>
      <c r="Y32" s="179"/>
      <c r="Z32" s="214">
        <f t="shared" si="1"/>
        <v>0</v>
      </c>
      <c r="AA32" s="215"/>
      <c r="AB32" s="44" t="str">
        <f t="shared" si="2"/>
        <v/>
      </c>
      <c r="AC32" s="45" t="str">
        <f t="shared" si="3"/>
        <v/>
      </c>
      <c r="AD32" s="208"/>
      <c r="AE32" s="209"/>
      <c r="AF32" s="206" t="str">
        <f t="shared" si="4"/>
        <v/>
      </c>
      <c r="AG32" s="207"/>
    </row>
    <row r="33" spans="1:33" hidden="1">
      <c r="A33" s="184" t="s">
        <v>37</v>
      </c>
      <c r="B33" s="185"/>
      <c r="C33" s="101"/>
      <c r="D33" s="168"/>
      <c r="E33" s="168"/>
      <c r="F33" s="180"/>
      <c r="G33" s="181"/>
      <c r="H33" s="174"/>
      <c r="I33" s="175"/>
      <c r="J33" s="182"/>
      <c r="K33" s="183"/>
      <c r="L33" s="169"/>
      <c r="M33" s="170"/>
      <c r="N33" s="176"/>
      <c r="O33" s="177"/>
      <c r="P33" s="182"/>
      <c r="Q33" s="183"/>
      <c r="R33" s="174"/>
      <c r="S33" s="175"/>
      <c r="T33" s="182"/>
      <c r="U33" s="183"/>
      <c r="V33" s="169"/>
      <c r="W33" s="173"/>
      <c r="X33" s="178">
        <f t="shared" si="0"/>
        <v>0</v>
      </c>
      <c r="Y33" s="179"/>
      <c r="Z33" s="214">
        <f t="shared" si="1"/>
        <v>0</v>
      </c>
      <c r="AA33" s="215"/>
      <c r="AB33" s="44" t="str">
        <f t="shared" si="2"/>
        <v/>
      </c>
      <c r="AC33" s="45" t="str">
        <f t="shared" si="3"/>
        <v/>
      </c>
      <c r="AD33" s="208"/>
      <c r="AE33" s="209"/>
      <c r="AF33" s="206" t="str">
        <f t="shared" si="4"/>
        <v/>
      </c>
      <c r="AG33" s="207"/>
    </row>
    <row r="34" spans="1:33" hidden="1">
      <c r="A34" s="184" t="s">
        <v>38</v>
      </c>
      <c r="B34" s="185"/>
      <c r="C34" s="101"/>
      <c r="D34" s="168"/>
      <c r="E34" s="168"/>
      <c r="F34" s="180"/>
      <c r="G34" s="181"/>
      <c r="H34" s="174"/>
      <c r="I34" s="175"/>
      <c r="J34" s="182"/>
      <c r="K34" s="183"/>
      <c r="L34" s="169"/>
      <c r="M34" s="170"/>
      <c r="N34" s="176"/>
      <c r="O34" s="177"/>
      <c r="P34" s="182"/>
      <c r="Q34" s="183"/>
      <c r="R34" s="174"/>
      <c r="S34" s="175"/>
      <c r="T34" s="182"/>
      <c r="U34" s="183"/>
      <c r="V34" s="169"/>
      <c r="W34" s="173"/>
      <c r="X34" s="178">
        <f t="shared" si="0"/>
        <v>0</v>
      </c>
      <c r="Y34" s="179"/>
      <c r="Z34" s="214">
        <f t="shared" si="1"/>
        <v>0</v>
      </c>
      <c r="AA34" s="215"/>
      <c r="AB34" s="44" t="str">
        <f t="shared" si="2"/>
        <v/>
      </c>
      <c r="AC34" s="45" t="str">
        <f t="shared" si="3"/>
        <v/>
      </c>
      <c r="AD34" s="208"/>
      <c r="AE34" s="209"/>
      <c r="AF34" s="206" t="str">
        <f t="shared" si="4"/>
        <v/>
      </c>
      <c r="AG34" s="207"/>
    </row>
    <row r="35" spans="1:33" hidden="1">
      <c r="A35" s="184" t="s">
        <v>39</v>
      </c>
      <c r="B35" s="185"/>
      <c r="C35" s="101"/>
      <c r="D35" s="168"/>
      <c r="E35" s="168"/>
      <c r="F35" s="180"/>
      <c r="G35" s="181"/>
      <c r="H35" s="174"/>
      <c r="I35" s="175"/>
      <c r="J35" s="182"/>
      <c r="K35" s="183"/>
      <c r="L35" s="169"/>
      <c r="M35" s="170"/>
      <c r="N35" s="176"/>
      <c r="O35" s="177"/>
      <c r="P35" s="182"/>
      <c r="Q35" s="183"/>
      <c r="R35" s="174"/>
      <c r="S35" s="175"/>
      <c r="T35" s="182"/>
      <c r="U35" s="183"/>
      <c r="V35" s="169"/>
      <c r="W35" s="173"/>
      <c r="X35" s="178">
        <f t="shared" si="0"/>
        <v>0</v>
      </c>
      <c r="Y35" s="179"/>
      <c r="Z35" s="214">
        <f t="shared" si="1"/>
        <v>0</v>
      </c>
      <c r="AA35" s="215"/>
      <c r="AB35" s="44" t="str">
        <f t="shared" si="2"/>
        <v/>
      </c>
      <c r="AC35" s="45" t="str">
        <f t="shared" si="3"/>
        <v/>
      </c>
      <c r="AD35" s="208"/>
      <c r="AE35" s="209"/>
      <c r="AF35" s="206" t="str">
        <f t="shared" si="4"/>
        <v/>
      </c>
      <c r="AG35" s="207"/>
    </row>
    <row r="36" spans="1:33" hidden="1">
      <c r="A36" s="184" t="s">
        <v>40</v>
      </c>
      <c r="B36" s="185"/>
      <c r="C36" s="101"/>
      <c r="D36" s="168"/>
      <c r="E36" s="168"/>
      <c r="F36" s="180"/>
      <c r="G36" s="181"/>
      <c r="H36" s="174"/>
      <c r="I36" s="175"/>
      <c r="J36" s="182"/>
      <c r="K36" s="183"/>
      <c r="L36" s="169"/>
      <c r="M36" s="170"/>
      <c r="N36" s="176"/>
      <c r="O36" s="177"/>
      <c r="P36" s="182"/>
      <c r="Q36" s="183"/>
      <c r="R36" s="174"/>
      <c r="S36" s="175"/>
      <c r="T36" s="182"/>
      <c r="U36" s="183"/>
      <c r="V36" s="169"/>
      <c r="W36" s="173"/>
      <c r="X36" s="178">
        <f t="shared" si="0"/>
        <v>0</v>
      </c>
      <c r="Y36" s="179"/>
      <c r="Z36" s="214">
        <f t="shared" si="1"/>
        <v>0</v>
      </c>
      <c r="AA36" s="215"/>
      <c r="AB36" s="44" t="str">
        <f t="shared" si="2"/>
        <v/>
      </c>
      <c r="AC36" s="45" t="str">
        <f t="shared" si="3"/>
        <v/>
      </c>
      <c r="AD36" s="208"/>
      <c r="AE36" s="209"/>
      <c r="AF36" s="206" t="str">
        <f t="shared" si="4"/>
        <v/>
      </c>
      <c r="AG36" s="207"/>
    </row>
    <row r="37" spans="1:33" hidden="1">
      <c r="A37" s="184" t="s">
        <v>41</v>
      </c>
      <c r="B37" s="185"/>
      <c r="C37" s="101"/>
      <c r="D37" s="168"/>
      <c r="E37" s="168"/>
      <c r="F37" s="180"/>
      <c r="G37" s="181"/>
      <c r="H37" s="174"/>
      <c r="I37" s="175"/>
      <c r="J37" s="182"/>
      <c r="K37" s="183"/>
      <c r="L37" s="169"/>
      <c r="M37" s="170"/>
      <c r="N37" s="176"/>
      <c r="O37" s="177"/>
      <c r="P37" s="182"/>
      <c r="Q37" s="183"/>
      <c r="R37" s="174"/>
      <c r="S37" s="175"/>
      <c r="T37" s="182"/>
      <c r="U37" s="183"/>
      <c r="V37" s="169"/>
      <c r="W37" s="173"/>
      <c r="X37" s="178">
        <f t="shared" si="0"/>
        <v>0</v>
      </c>
      <c r="Y37" s="179"/>
      <c r="Z37" s="214">
        <f t="shared" si="1"/>
        <v>0</v>
      </c>
      <c r="AA37" s="215"/>
      <c r="AB37" s="44" t="str">
        <f t="shared" si="2"/>
        <v/>
      </c>
      <c r="AC37" s="45" t="str">
        <f t="shared" si="3"/>
        <v/>
      </c>
      <c r="AD37" s="208"/>
      <c r="AE37" s="209"/>
      <c r="AF37" s="206" t="str">
        <f t="shared" si="4"/>
        <v/>
      </c>
      <c r="AG37" s="207"/>
    </row>
    <row r="38" spans="1:33" hidden="1">
      <c r="A38" s="184" t="s">
        <v>42</v>
      </c>
      <c r="B38" s="185"/>
      <c r="C38" s="101"/>
      <c r="D38" s="168"/>
      <c r="E38" s="168"/>
      <c r="F38" s="180"/>
      <c r="G38" s="181"/>
      <c r="H38" s="174"/>
      <c r="I38" s="175"/>
      <c r="J38" s="182"/>
      <c r="K38" s="183"/>
      <c r="L38" s="169"/>
      <c r="M38" s="170"/>
      <c r="N38" s="176"/>
      <c r="O38" s="177"/>
      <c r="P38" s="182"/>
      <c r="Q38" s="183"/>
      <c r="R38" s="174"/>
      <c r="S38" s="175"/>
      <c r="T38" s="182"/>
      <c r="U38" s="183"/>
      <c r="V38" s="169"/>
      <c r="W38" s="173"/>
      <c r="X38" s="178">
        <f t="shared" si="0"/>
        <v>0</v>
      </c>
      <c r="Y38" s="179"/>
      <c r="Z38" s="214">
        <f t="shared" si="1"/>
        <v>0</v>
      </c>
      <c r="AA38" s="215"/>
      <c r="AB38" s="44" t="str">
        <f t="shared" si="2"/>
        <v/>
      </c>
      <c r="AC38" s="45" t="str">
        <f t="shared" si="3"/>
        <v/>
      </c>
      <c r="AD38" s="208"/>
      <c r="AE38" s="209"/>
      <c r="AF38" s="206" t="str">
        <f t="shared" si="4"/>
        <v/>
      </c>
      <c r="AG38" s="207"/>
    </row>
    <row r="39" spans="1:33" hidden="1">
      <c r="A39" s="184" t="s">
        <v>43</v>
      </c>
      <c r="B39" s="185"/>
      <c r="C39" s="101"/>
      <c r="D39" s="168"/>
      <c r="E39" s="168"/>
      <c r="F39" s="180"/>
      <c r="G39" s="181"/>
      <c r="H39" s="174"/>
      <c r="I39" s="175"/>
      <c r="J39" s="182"/>
      <c r="K39" s="183"/>
      <c r="L39" s="169"/>
      <c r="M39" s="170"/>
      <c r="N39" s="176"/>
      <c r="O39" s="177"/>
      <c r="P39" s="182"/>
      <c r="Q39" s="183"/>
      <c r="R39" s="174"/>
      <c r="S39" s="175"/>
      <c r="T39" s="182"/>
      <c r="U39" s="183"/>
      <c r="V39" s="169"/>
      <c r="W39" s="173"/>
      <c r="X39" s="178">
        <f t="shared" si="0"/>
        <v>0</v>
      </c>
      <c r="Y39" s="179"/>
      <c r="Z39" s="214">
        <f t="shared" si="1"/>
        <v>0</v>
      </c>
      <c r="AA39" s="215"/>
      <c r="AB39" s="44" t="str">
        <f t="shared" si="2"/>
        <v/>
      </c>
      <c r="AC39" s="45" t="str">
        <f t="shared" si="3"/>
        <v/>
      </c>
      <c r="AD39" s="208"/>
      <c r="AE39" s="209"/>
      <c r="AF39" s="206" t="str">
        <f t="shared" si="4"/>
        <v/>
      </c>
      <c r="AG39" s="207"/>
    </row>
    <row r="40" spans="1:33" hidden="1">
      <c r="A40" s="184" t="s">
        <v>44</v>
      </c>
      <c r="B40" s="185"/>
      <c r="C40" s="101"/>
      <c r="D40" s="168"/>
      <c r="E40" s="168"/>
      <c r="F40" s="180"/>
      <c r="G40" s="181"/>
      <c r="H40" s="174"/>
      <c r="I40" s="175"/>
      <c r="J40" s="182"/>
      <c r="K40" s="183"/>
      <c r="L40" s="169"/>
      <c r="M40" s="170"/>
      <c r="N40" s="176"/>
      <c r="O40" s="177"/>
      <c r="P40" s="182"/>
      <c r="Q40" s="183"/>
      <c r="R40" s="174"/>
      <c r="S40" s="175"/>
      <c r="T40" s="182"/>
      <c r="U40" s="183"/>
      <c r="V40" s="169"/>
      <c r="W40" s="173"/>
      <c r="X40" s="178">
        <f t="shared" si="0"/>
        <v>0</v>
      </c>
      <c r="Y40" s="179"/>
      <c r="Z40" s="214">
        <f t="shared" si="1"/>
        <v>0</v>
      </c>
      <c r="AA40" s="215"/>
      <c r="AB40" s="44" t="str">
        <f t="shared" si="2"/>
        <v/>
      </c>
      <c r="AC40" s="45" t="str">
        <f t="shared" si="3"/>
        <v/>
      </c>
      <c r="AD40" s="208"/>
      <c r="AE40" s="209"/>
      <c r="AF40" s="206" t="str">
        <f t="shared" si="4"/>
        <v/>
      </c>
      <c r="AG40" s="207"/>
    </row>
    <row r="41" spans="1:33" hidden="1">
      <c r="A41" s="184" t="s">
        <v>45</v>
      </c>
      <c r="B41" s="185"/>
      <c r="C41" s="101"/>
      <c r="D41" s="168"/>
      <c r="E41" s="168"/>
      <c r="F41" s="180"/>
      <c r="G41" s="181"/>
      <c r="H41" s="174"/>
      <c r="I41" s="175"/>
      <c r="J41" s="182"/>
      <c r="K41" s="183"/>
      <c r="L41" s="169"/>
      <c r="M41" s="170"/>
      <c r="N41" s="176"/>
      <c r="O41" s="177"/>
      <c r="P41" s="182"/>
      <c r="Q41" s="183"/>
      <c r="R41" s="174"/>
      <c r="S41" s="175"/>
      <c r="T41" s="182"/>
      <c r="U41" s="183"/>
      <c r="V41" s="169"/>
      <c r="W41" s="173"/>
      <c r="X41" s="178">
        <f t="shared" si="0"/>
        <v>0</v>
      </c>
      <c r="Y41" s="179"/>
      <c r="Z41" s="214">
        <f t="shared" si="1"/>
        <v>0</v>
      </c>
      <c r="AA41" s="215"/>
      <c r="AB41" s="44" t="str">
        <f t="shared" si="2"/>
        <v/>
      </c>
      <c r="AC41" s="45" t="str">
        <f t="shared" si="3"/>
        <v/>
      </c>
      <c r="AD41" s="208"/>
      <c r="AE41" s="209"/>
      <c r="AF41" s="206" t="str">
        <f t="shared" si="4"/>
        <v/>
      </c>
      <c r="AG41" s="207"/>
    </row>
    <row r="42" spans="1:33" ht="0.75" hidden="1" customHeight="1" thickBot="1">
      <c r="A42" s="184" t="s">
        <v>46</v>
      </c>
      <c r="B42" s="185"/>
      <c r="C42" s="101"/>
      <c r="D42" s="168"/>
      <c r="E42" s="168"/>
      <c r="F42" s="180"/>
      <c r="G42" s="181"/>
      <c r="H42" s="174"/>
      <c r="I42" s="175"/>
      <c r="J42" s="182"/>
      <c r="K42" s="183"/>
      <c r="L42" s="169"/>
      <c r="M42" s="170"/>
      <c r="N42" s="176"/>
      <c r="O42" s="177"/>
      <c r="P42" s="182"/>
      <c r="Q42" s="183"/>
      <c r="R42" s="174"/>
      <c r="S42" s="175"/>
      <c r="T42" s="182"/>
      <c r="U42" s="183"/>
      <c r="V42" s="169"/>
      <c r="W42" s="173"/>
      <c r="X42" s="178">
        <f t="shared" si="0"/>
        <v>0</v>
      </c>
      <c r="Y42" s="179"/>
      <c r="Z42" s="214">
        <f t="shared" si="1"/>
        <v>0</v>
      </c>
      <c r="AA42" s="215"/>
      <c r="AB42" s="44" t="str">
        <f t="shared" si="2"/>
        <v/>
      </c>
      <c r="AC42" s="45" t="str">
        <f t="shared" si="3"/>
        <v/>
      </c>
      <c r="AD42" s="208"/>
      <c r="AE42" s="209"/>
      <c r="AF42" s="206" t="str">
        <f t="shared" si="4"/>
        <v/>
      </c>
      <c r="AG42" s="207"/>
    </row>
    <row r="43" spans="1:33" ht="16.5" hidden="1" thickBot="1">
      <c r="A43" s="184" t="s">
        <v>47</v>
      </c>
      <c r="B43" s="185"/>
      <c r="C43" s="101"/>
      <c r="D43" s="168"/>
      <c r="E43" s="168"/>
      <c r="F43" s="180"/>
      <c r="G43" s="181"/>
      <c r="H43" s="174"/>
      <c r="I43" s="175"/>
      <c r="J43" s="182"/>
      <c r="K43" s="183"/>
      <c r="L43" s="169"/>
      <c r="M43" s="170"/>
      <c r="N43" s="176"/>
      <c r="O43" s="177"/>
      <c r="P43" s="182"/>
      <c r="Q43" s="183"/>
      <c r="R43" s="174"/>
      <c r="S43" s="175"/>
      <c r="T43" s="182"/>
      <c r="U43" s="183"/>
      <c r="V43" s="169"/>
      <c r="W43" s="173"/>
      <c r="X43" s="178">
        <f t="shared" si="0"/>
        <v>0</v>
      </c>
      <c r="Y43" s="179"/>
      <c r="Z43" s="214">
        <f t="shared" si="1"/>
        <v>0</v>
      </c>
      <c r="AA43" s="215"/>
      <c r="AB43" s="44" t="str">
        <f t="shared" si="2"/>
        <v/>
      </c>
      <c r="AC43" s="45" t="str">
        <f t="shared" si="3"/>
        <v/>
      </c>
      <c r="AD43" s="208"/>
      <c r="AE43" s="209"/>
      <c r="AF43" s="206" t="str">
        <f t="shared" si="4"/>
        <v/>
      </c>
      <c r="AG43" s="207"/>
    </row>
    <row r="44" spans="1:33" ht="16.5" hidden="1" thickBot="1">
      <c r="A44" s="184" t="s">
        <v>48</v>
      </c>
      <c r="B44" s="185"/>
      <c r="C44" s="101"/>
      <c r="D44" s="168"/>
      <c r="E44" s="168"/>
      <c r="F44" s="180"/>
      <c r="G44" s="181"/>
      <c r="H44" s="174"/>
      <c r="I44" s="175"/>
      <c r="J44" s="182"/>
      <c r="K44" s="183"/>
      <c r="L44" s="169"/>
      <c r="M44" s="170"/>
      <c r="N44" s="176"/>
      <c r="O44" s="177"/>
      <c r="P44" s="182"/>
      <c r="Q44" s="183"/>
      <c r="R44" s="174"/>
      <c r="S44" s="175"/>
      <c r="T44" s="182"/>
      <c r="U44" s="183"/>
      <c r="V44" s="169"/>
      <c r="W44" s="173"/>
      <c r="X44" s="178">
        <f t="shared" si="0"/>
        <v>0</v>
      </c>
      <c r="Y44" s="179"/>
      <c r="Z44" s="214">
        <f t="shared" si="1"/>
        <v>0</v>
      </c>
      <c r="AA44" s="215"/>
      <c r="AB44" s="44" t="str">
        <f t="shared" si="2"/>
        <v/>
      </c>
      <c r="AC44" s="45" t="str">
        <f t="shared" si="3"/>
        <v/>
      </c>
      <c r="AD44" s="208"/>
      <c r="AE44" s="209"/>
      <c r="AF44" s="206" t="str">
        <f t="shared" si="4"/>
        <v/>
      </c>
      <c r="AG44" s="207"/>
    </row>
    <row r="45" spans="1:33" ht="16.5" hidden="1" thickBot="1">
      <c r="A45" s="184" t="s">
        <v>49</v>
      </c>
      <c r="B45" s="185"/>
      <c r="C45" s="101"/>
      <c r="D45" s="168"/>
      <c r="E45" s="168"/>
      <c r="F45" s="180"/>
      <c r="G45" s="181"/>
      <c r="H45" s="174"/>
      <c r="I45" s="175"/>
      <c r="J45" s="182"/>
      <c r="K45" s="183"/>
      <c r="L45" s="169"/>
      <c r="M45" s="170"/>
      <c r="N45" s="176"/>
      <c r="O45" s="177"/>
      <c r="P45" s="182"/>
      <c r="Q45" s="183"/>
      <c r="R45" s="174"/>
      <c r="S45" s="175"/>
      <c r="T45" s="182"/>
      <c r="U45" s="183"/>
      <c r="V45" s="169"/>
      <c r="W45" s="173"/>
      <c r="X45" s="178">
        <f t="shared" si="0"/>
        <v>0</v>
      </c>
      <c r="Y45" s="179"/>
      <c r="Z45" s="214">
        <f t="shared" si="1"/>
        <v>0</v>
      </c>
      <c r="AA45" s="215"/>
      <c r="AB45" s="44" t="str">
        <f t="shared" si="2"/>
        <v/>
      </c>
      <c r="AC45" s="45" t="str">
        <f t="shared" si="3"/>
        <v/>
      </c>
      <c r="AD45" s="208"/>
      <c r="AE45" s="209"/>
      <c r="AF45" s="206" t="str">
        <f t="shared" si="4"/>
        <v/>
      </c>
      <c r="AG45" s="207"/>
    </row>
    <row r="46" spans="1:33" ht="16.5" hidden="1" thickBot="1">
      <c r="A46" s="184" t="s">
        <v>50</v>
      </c>
      <c r="B46" s="185"/>
      <c r="C46" s="101"/>
      <c r="D46" s="168"/>
      <c r="E46" s="168"/>
      <c r="F46" s="180"/>
      <c r="G46" s="181"/>
      <c r="H46" s="174"/>
      <c r="I46" s="175"/>
      <c r="J46" s="182"/>
      <c r="K46" s="183"/>
      <c r="L46" s="169"/>
      <c r="M46" s="170"/>
      <c r="N46" s="176"/>
      <c r="O46" s="177"/>
      <c r="P46" s="182"/>
      <c r="Q46" s="183"/>
      <c r="R46" s="174"/>
      <c r="S46" s="175"/>
      <c r="T46" s="182"/>
      <c r="U46" s="183"/>
      <c r="V46" s="169"/>
      <c r="W46" s="173"/>
      <c r="X46" s="178">
        <f t="shared" si="0"/>
        <v>0</v>
      </c>
      <c r="Y46" s="179"/>
      <c r="Z46" s="214">
        <f t="shared" si="1"/>
        <v>0</v>
      </c>
      <c r="AA46" s="215"/>
      <c r="AB46" s="44" t="str">
        <f t="shared" si="2"/>
        <v/>
      </c>
      <c r="AC46" s="45" t="str">
        <f t="shared" si="3"/>
        <v/>
      </c>
      <c r="AD46" s="208"/>
      <c r="AE46" s="209"/>
      <c r="AF46" s="206" t="str">
        <f t="shared" si="4"/>
        <v/>
      </c>
      <c r="AG46" s="207"/>
    </row>
    <row r="47" spans="1:33" ht="16.5" hidden="1" thickBot="1">
      <c r="A47" s="184" t="s">
        <v>51</v>
      </c>
      <c r="B47" s="185"/>
      <c r="C47" s="101"/>
      <c r="D47" s="168"/>
      <c r="E47" s="168"/>
      <c r="F47" s="180"/>
      <c r="G47" s="181"/>
      <c r="H47" s="174"/>
      <c r="I47" s="175"/>
      <c r="J47" s="182"/>
      <c r="K47" s="183"/>
      <c r="L47" s="169"/>
      <c r="M47" s="170"/>
      <c r="N47" s="176"/>
      <c r="O47" s="177"/>
      <c r="P47" s="182"/>
      <c r="Q47" s="183"/>
      <c r="R47" s="174"/>
      <c r="S47" s="175"/>
      <c r="T47" s="182"/>
      <c r="U47" s="183"/>
      <c r="V47" s="169"/>
      <c r="W47" s="173"/>
      <c r="X47" s="178">
        <f t="shared" si="0"/>
        <v>0</v>
      </c>
      <c r="Y47" s="179"/>
      <c r="Z47" s="214">
        <f t="shared" si="1"/>
        <v>0</v>
      </c>
      <c r="AA47" s="215"/>
      <c r="AB47" s="44" t="str">
        <f t="shared" si="2"/>
        <v/>
      </c>
      <c r="AC47" s="45" t="str">
        <f t="shared" si="3"/>
        <v/>
      </c>
      <c r="AD47" s="208"/>
      <c r="AE47" s="209"/>
      <c r="AF47" s="206" t="str">
        <f t="shared" si="4"/>
        <v/>
      </c>
      <c r="AG47" s="207"/>
    </row>
    <row r="48" spans="1:33" ht="16.5" hidden="1" thickBot="1">
      <c r="A48" s="184" t="s">
        <v>52</v>
      </c>
      <c r="B48" s="185"/>
      <c r="C48" s="101"/>
      <c r="D48" s="168"/>
      <c r="E48" s="168"/>
      <c r="F48" s="180"/>
      <c r="G48" s="181"/>
      <c r="H48" s="174"/>
      <c r="I48" s="175"/>
      <c r="J48" s="182"/>
      <c r="K48" s="183"/>
      <c r="L48" s="169"/>
      <c r="M48" s="170"/>
      <c r="N48" s="176"/>
      <c r="O48" s="177"/>
      <c r="P48" s="182"/>
      <c r="Q48" s="183"/>
      <c r="R48" s="174"/>
      <c r="S48" s="175"/>
      <c r="T48" s="182"/>
      <c r="U48" s="183"/>
      <c r="V48" s="169"/>
      <c r="W48" s="173"/>
      <c r="X48" s="178">
        <f t="shared" si="0"/>
        <v>0</v>
      </c>
      <c r="Y48" s="179"/>
      <c r="Z48" s="214">
        <f t="shared" si="1"/>
        <v>0</v>
      </c>
      <c r="AA48" s="215"/>
      <c r="AB48" s="44" t="str">
        <f t="shared" si="2"/>
        <v/>
      </c>
      <c r="AC48" s="45" t="str">
        <f t="shared" si="3"/>
        <v/>
      </c>
      <c r="AD48" s="208"/>
      <c r="AE48" s="209"/>
      <c r="AF48" s="206" t="str">
        <f t="shared" si="4"/>
        <v/>
      </c>
      <c r="AG48" s="207"/>
    </row>
    <row r="49" spans="1:33" ht="16.5" hidden="1" thickBot="1">
      <c r="A49" s="184" t="s">
        <v>53</v>
      </c>
      <c r="B49" s="185"/>
      <c r="C49" s="101"/>
      <c r="D49" s="168"/>
      <c r="E49" s="168"/>
      <c r="F49" s="180"/>
      <c r="G49" s="181"/>
      <c r="H49" s="174"/>
      <c r="I49" s="175"/>
      <c r="J49" s="182"/>
      <c r="K49" s="183"/>
      <c r="L49" s="169"/>
      <c r="M49" s="170"/>
      <c r="N49" s="176"/>
      <c r="O49" s="177"/>
      <c r="P49" s="182"/>
      <c r="Q49" s="183"/>
      <c r="R49" s="174"/>
      <c r="S49" s="175"/>
      <c r="T49" s="182"/>
      <c r="U49" s="183"/>
      <c r="V49" s="169"/>
      <c r="W49" s="173"/>
      <c r="X49" s="178">
        <f t="shared" si="0"/>
        <v>0</v>
      </c>
      <c r="Y49" s="179"/>
      <c r="Z49" s="214">
        <f t="shared" si="1"/>
        <v>0</v>
      </c>
      <c r="AA49" s="215"/>
      <c r="AB49" s="44" t="str">
        <f t="shared" si="2"/>
        <v/>
      </c>
      <c r="AC49" s="45" t="str">
        <f t="shared" si="3"/>
        <v/>
      </c>
      <c r="AD49" s="208"/>
      <c r="AE49" s="209"/>
      <c r="AF49" s="206" t="str">
        <f t="shared" si="4"/>
        <v/>
      </c>
      <c r="AG49" s="207"/>
    </row>
    <row r="50" spans="1:33" ht="16.5" hidden="1" thickBot="1">
      <c r="A50" s="184" t="s">
        <v>54</v>
      </c>
      <c r="B50" s="185"/>
      <c r="C50" s="101"/>
      <c r="D50" s="168"/>
      <c r="E50" s="168"/>
      <c r="F50" s="180"/>
      <c r="G50" s="181"/>
      <c r="H50" s="174"/>
      <c r="I50" s="175"/>
      <c r="J50" s="182"/>
      <c r="K50" s="183"/>
      <c r="L50" s="169"/>
      <c r="M50" s="170"/>
      <c r="N50" s="176"/>
      <c r="O50" s="177"/>
      <c r="P50" s="182"/>
      <c r="Q50" s="183"/>
      <c r="R50" s="174"/>
      <c r="S50" s="175"/>
      <c r="T50" s="182"/>
      <c r="U50" s="183"/>
      <c r="V50" s="169"/>
      <c r="W50" s="173"/>
      <c r="X50" s="178">
        <f t="shared" si="0"/>
        <v>0</v>
      </c>
      <c r="Y50" s="179"/>
      <c r="Z50" s="214">
        <f t="shared" si="1"/>
        <v>0</v>
      </c>
      <c r="AA50" s="215"/>
      <c r="AB50" s="44" t="str">
        <f t="shared" si="2"/>
        <v/>
      </c>
      <c r="AC50" s="45" t="str">
        <f t="shared" si="3"/>
        <v/>
      </c>
      <c r="AD50" s="208"/>
      <c r="AE50" s="209"/>
      <c r="AF50" s="206" t="str">
        <f t="shared" si="4"/>
        <v/>
      </c>
      <c r="AG50" s="207"/>
    </row>
    <row r="51" spans="1:33" ht="10.5" hidden="1" customHeight="1" thickBot="1">
      <c r="A51" s="184" t="s">
        <v>55</v>
      </c>
      <c r="B51" s="185"/>
      <c r="C51" s="101"/>
      <c r="D51" s="168"/>
      <c r="E51" s="168"/>
      <c r="F51" s="180"/>
      <c r="G51" s="181"/>
      <c r="H51" s="174"/>
      <c r="I51" s="175"/>
      <c r="J51" s="182"/>
      <c r="K51" s="183"/>
      <c r="L51" s="169"/>
      <c r="M51" s="170"/>
      <c r="N51" s="176"/>
      <c r="O51" s="177"/>
      <c r="P51" s="182"/>
      <c r="Q51" s="183"/>
      <c r="R51" s="174"/>
      <c r="S51" s="175"/>
      <c r="T51" s="182"/>
      <c r="U51" s="183"/>
      <c r="V51" s="169"/>
      <c r="W51" s="173"/>
      <c r="X51" s="178">
        <f t="shared" si="0"/>
        <v>0</v>
      </c>
      <c r="Y51" s="179"/>
      <c r="Z51" s="214">
        <f t="shared" si="1"/>
        <v>0</v>
      </c>
      <c r="AA51" s="215"/>
      <c r="AB51" s="44" t="str">
        <f t="shared" si="2"/>
        <v/>
      </c>
      <c r="AC51" s="45" t="str">
        <f t="shared" si="3"/>
        <v/>
      </c>
      <c r="AD51" s="208"/>
      <c r="AE51" s="209"/>
      <c r="AF51" s="206" t="str">
        <f t="shared" si="4"/>
        <v/>
      </c>
      <c r="AG51" s="207"/>
    </row>
    <row r="52" spans="1:33" ht="16.5" hidden="1" thickBot="1">
      <c r="A52" s="184" t="s">
        <v>56</v>
      </c>
      <c r="B52" s="185"/>
      <c r="C52" s="101"/>
      <c r="D52" s="168"/>
      <c r="E52" s="168"/>
      <c r="F52" s="180"/>
      <c r="G52" s="181"/>
      <c r="H52" s="174"/>
      <c r="I52" s="175"/>
      <c r="J52" s="182"/>
      <c r="K52" s="183"/>
      <c r="L52" s="169"/>
      <c r="M52" s="170"/>
      <c r="N52" s="176"/>
      <c r="O52" s="177"/>
      <c r="P52" s="182"/>
      <c r="Q52" s="183"/>
      <c r="R52" s="174"/>
      <c r="S52" s="175"/>
      <c r="T52" s="182"/>
      <c r="U52" s="183"/>
      <c r="V52" s="169"/>
      <c r="W52" s="173"/>
      <c r="X52" s="178">
        <f t="shared" si="0"/>
        <v>0</v>
      </c>
      <c r="Y52" s="179"/>
      <c r="Z52" s="214">
        <f t="shared" si="1"/>
        <v>0</v>
      </c>
      <c r="AA52" s="215"/>
      <c r="AB52" s="44" t="str">
        <f t="shared" si="2"/>
        <v/>
      </c>
      <c r="AC52" s="45" t="str">
        <f t="shared" si="3"/>
        <v/>
      </c>
      <c r="AD52" s="208"/>
      <c r="AE52" s="209"/>
      <c r="AF52" s="206" t="str">
        <f t="shared" si="4"/>
        <v/>
      </c>
      <c r="AG52" s="207"/>
    </row>
    <row r="53" spans="1:33" ht="16.5" hidden="1" thickBot="1">
      <c r="A53" s="184" t="s">
        <v>57</v>
      </c>
      <c r="B53" s="185"/>
      <c r="C53" s="101"/>
      <c r="D53" s="168"/>
      <c r="E53" s="168"/>
      <c r="F53" s="180"/>
      <c r="G53" s="181"/>
      <c r="H53" s="174"/>
      <c r="I53" s="175"/>
      <c r="J53" s="182"/>
      <c r="K53" s="183"/>
      <c r="L53" s="169"/>
      <c r="M53" s="170"/>
      <c r="N53" s="176"/>
      <c r="O53" s="177"/>
      <c r="P53" s="182"/>
      <c r="Q53" s="183"/>
      <c r="R53" s="174"/>
      <c r="S53" s="175"/>
      <c r="T53" s="182"/>
      <c r="U53" s="183"/>
      <c r="V53" s="169"/>
      <c r="W53" s="173"/>
      <c r="X53" s="178">
        <f t="shared" si="0"/>
        <v>0</v>
      </c>
      <c r="Y53" s="179"/>
      <c r="Z53" s="214">
        <f t="shared" si="1"/>
        <v>0</v>
      </c>
      <c r="AA53" s="215"/>
      <c r="AB53" s="44" t="str">
        <f t="shared" si="2"/>
        <v/>
      </c>
      <c r="AC53" s="45" t="str">
        <f t="shared" si="3"/>
        <v/>
      </c>
      <c r="AD53" s="208"/>
      <c r="AE53" s="209"/>
      <c r="AF53" s="206" t="str">
        <f t="shared" si="4"/>
        <v/>
      </c>
      <c r="AG53" s="207"/>
    </row>
    <row r="54" spans="1:33" ht="16.5" hidden="1" thickBot="1">
      <c r="A54" s="184" t="s">
        <v>58</v>
      </c>
      <c r="B54" s="185"/>
      <c r="C54" s="101"/>
      <c r="D54" s="168"/>
      <c r="E54" s="168"/>
      <c r="F54" s="180"/>
      <c r="G54" s="181"/>
      <c r="H54" s="174"/>
      <c r="I54" s="175"/>
      <c r="J54" s="182"/>
      <c r="K54" s="183"/>
      <c r="L54" s="169"/>
      <c r="M54" s="170"/>
      <c r="N54" s="176"/>
      <c r="O54" s="177"/>
      <c r="P54" s="182"/>
      <c r="Q54" s="183"/>
      <c r="R54" s="174"/>
      <c r="S54" s="175"/>
      <c r="T54" s="182"/>
      <c r="U54" s="183"/>
      <c r="V54" s="169"/>
      <c r="W54" s="173"/>
      <c r="X54" s="178">
        <f t="shared" si="0"/>
        <v>0</v>
      </c>
      <c r="Y54" s="179"/>
      <c r="Z54" s="214">
        <f t="shared" si="1"/>
        <v>0</v>
      </c>
      <c r="AA54" s="215"/>
      <c r="AB54" s="44" t="str">
        <f t="shared" si="2"/>
        <v/>
      </c>
      <c r="AC54" s="45" t="str">
        <f t="shared" si="3"/>
        <v/>
      </c>
      <c r="AD54" s="208"/>
      <c r="AE54" s="209"/>
      <c r="AF54" s="206" t="str">
        <f t="shared" si="4"/>
        <v/>
      </c>
      <c r="AG54" s="207"/>
    </row>
    <row r="55" spans="1:33" ht="16.5" hidden="1" thickBot="1">
      <c r="A55" s="184" t="s">
        <v>59</v>
      </c>
      <c r="B55" s="185"/>
      <c r="C55" s="101"/>
      <c r="D55" s="168"/>
      <c r="E55" s="168"/>
      <c r="F55" s="180"/>
      <c r="G55" s="181"/>
      <c r="H55" s="174"/>
      <c r="I55" s="175"/>
      <c r="J55" s="182"/>
      <c r="K55" s="183"/>
      <c r="L55" s="169"/>
      <c r="M55" s="170"/>
      <c r="N55" s="176"/>
      <c r="O55" s="177"/>
      <c r="P55" s="182"/>
      <c r="Q55" s="183"/>
      <c r="R55" s="174"/>
      <c r="S55" s="175"/>
      <c r="T55" s="182"/>
      <c r="U55" s="183"/>
      <c r="V55" s="169"/>
      <c r="W55" s="173"/>
      <c r="X55" s="178">
        <f t="shared" si="0"/>
        <v>0</v>
      </c>
      <c r="Y55" s="179"/>
      <c r="Z55" s="214">
        <f t="shared" si="1"/>
        <v>0</v>
      </c>
      <c r="AA55" s="215"/>
      <c r="AB55" s="44" t="str">
        <f t="shared" si="2"/>
        <v/>
      </c>
      <c r="AC55" s="45" t="str">
        <f t="shared" si="3"/>
        <v/>
      </c>
      <c r="AD55" s="208"/>
      <c r="AE55" s="209"/>
      <c r="AF55" s="206" t="str">
        <f t="shared" si="4"/>
        <v/>
      </c>
      <c r="AG55" s="207"/>
    </row>
    <row r="56" spans="1:33" ht="16.5" hidden="1" thickBot="1">
      <c r="A56" s="184" t="s">
        <v>60</v>
      </c>
      <c r="B56" s="185"/>
      <c r="C56" s="101"/>
      <c r="D56" s="168"/>
      <c r="E56" s="168"/>
      <c r="F56" s="180"/>
      <c r="G56" s="181"/>
      <c r="H56" s="174"/>
      <c r="I56" s="175"/>
      <c r="J56" s="182"/>
      <c r="K56" s="183"/>
      <c r="L56" s="169"/>
      <c r="M56" s="170"/>
      <c r="N56" s="176"/>
      <c r="O56" s="177"/>
      <c r="P56" s="182"/>
      <c r="Q56" s="183"/>
      <c r="R56" s="174"/>
      <c r="S56" s="175"/>
      <c r="T56" s="182"/>
      <c r="U56" s="183"/>
      <c r="V56" s="169"/>
      <c r="W56" s="173"/>
      <c r="X56" s="178">
        <f t="shared" si="0"/>
        <v>0</v>
      </c>
      <c r="Y56" s="179"/>
      <c r="Z56" s="214">
        <f t="shared" si="1"/>
        <v>0</v>
      </c>
      <c r="AA56" s="215"/>
      <c r="AB56" s="44" t="str">
        <f t="shared" si="2"/>
        <v/>
      </c>
      <c r="AC56" s="45" t="str">
        <f t="shared" si="3"/>
        <v/>
      </c>
      <c r="AD56" s="208"/>
      <c r="AE56" s="209"/>
      <c r="AF56" s="206" t="str">
        <f t="shared" si="4"/>
        <v/>
      </c>
      <c r="AG56" s="207"/>
    </row>
    <row r="57" spans="1:33" ht="16.5" hidden="1" thickBot="1">
      <c r="A57" s="184" t="s">
        <v>61</v>
      </c>
      <c r="B57" s="185"/>
      <c r="C57" s="101"/>
      <c r="D57" s="168"/>
      <c r="E57" s="168"/>
      <c r="F57" s="180"/>
      <c r="G57" s="181"/>
      <c r="H57" s="174"/>
      <c r="I57" s="175"/>
      <c r="J57" s="182"/>
      <c r="K57" s="183"/>
      <c r="L57" s="169"/>
      <c r="M57" s="170"/>
      <c r="N57" s="176"/>
      <c r="O57" s="177"/>
      <c r="P57" s="182"/>
      <c r="Q57" s="183"/>
      <c r="R57" s="174"/>
      <c r="S57" s="175"/>
      <c r="T57" s="182"/>
      <c r="U57" s="183"/>
      <c r="V57" s="169"/>
      <c r="W57" s="173"/>
      <c r="X57" s="178">
        <f t="shared" si="0"/>
        <v>0</v>
      </c>
      <c r="Y57" s="179"/>
      <c r="Z57" s="214">
        <f t="shared" si="1"/>
        <v>0</v>
      </c>
      <c r="AA57" s="215"/>
      <c r="AB57" s="44" t="str">
        <f t="shared" si="2"/>
        <v/>
      </c>
      <c r="AC57" s="45" t="str">
        <f t="shared" si="3"/>
        <v/>
      </c>
      <c r="AD57" s="208"/>
      <c r="AE57" s="209"/>
      <c r="AF57" s="206" t="str">
        <f t="shared" si="4"/>
        <v/>
      </c>
      <c r="AG57" s="207"/>
    </row>
    <row r="58" spans="1:33" ht="16.5" hidden="1" thickBot="1">
      <c r="A58" s="184" t="s">
        <v>62</v>
      </c>
      <c r="B58" s="185"/>
      <c r="C58" s="101"/>
      <c r="D58" s="168"/>
      <c r="E58" s="168"/>
      <c r="F58" s="180"/>
      <c r="G58" s="181"/>
      <c r="H58" s="174"/>
      <c r="I58" s="175"/>
      <c r="J58" s="182"/>
      <c r="K58" s="183"/>
      <c r="L58" s="169"/>
      <c r="M58" s="170"/>
      <c r="N58" s="176"/>
      <c r="O58" s="177"/>
      <c r="P58" s="182"/>
      <c r="Q58" s="183"/>
      <c r="R58" s="174"/>
      <c r="S58" s="175"/>
      <c r="T58" s="182"/>
      <c r="U58" s="183"/>
      <c r="V58" s="169"/>
      <c r="W58" s="173"/>
      <c r="X58" s="178">
        <f t="shared" si="0"/>
        <v>0</v>
      </c>
      <c r="Y58" s="179"/>
      <c r="Z58" s="214">
        <f t="shared" si="1"/>
        <v>0</v>
      </c>
      <c r="AA58" s="215"/>
      <c r="AB58" s="44" t="str">
        <f t="shared" si="2"/>
        <v/>
      </c>
      <c r="AC58" s="45" t="str">
        <f t="shared" si="3"/>
        <v/>
      </c>
      <c r="AD58" s="208"/>
      <c r="AE58" s="209"/>
      <c r="AF58" s="206" t="str">
        <f t="shared" si="4"/>
        <v/>
      </c>
      <c r="AG58" s="207"/>
    </row>
    <row r="59" spans="1:33" ht="16.5" hidden="1" thickBot="1">
      <c r="A59" s="184" t="s">
        <v>63</v>
      </c>
      <c r="B59" s="185"/>
      <c r="C59" s="101"/>
      <c r="D59" s="168"/>
      <c r="E59" s="168"/>
      <c r="F59" s="180"/>
      <c r="G59" s="181"/>
      <c r="H59" s="174"/>
      <c r="I59" s="175"/>
      <c r="J59" s="182"/>
      <c r="K59" s="183"/>
      <c r="L59" s="169"/>
      <c r="M59" s="170"/>
      <c r="N59" s="176"/>
      <c r="O59" s="177"/>
      <c r="P59" s="182"/>
      <c r="Q59" s="183"/>
      <c r="R59" s="174"/>
      <c r="S59" s="175"/>
      <c r="T59" s="182"/>
      <c r="U59" s="183"/>
      <c r="V59" s="169"/>
      <c r="W59" s="173"/>
      <c r="X59" s="178">
        <f t="shared" si="0"/>
        <v>0</v>
      </c>
      <c r="Y59" s="179"/>
      <c r="Z59" s="214">
        <f t="shared" si="1"/>
        <v>0</v>
      </c>
      <c r="AA59" s="215"/>
      <c r="AB59" s="44" t="str">
        <f t="shared" si="2"/>
        <v/>
      </c>
      <c r="AC59" s="45" t="str">
        <f t="shared" si="3"/>
        <v/>
      </c>
      <c r="AD59" s="208"/>
      <c r="AE59" s="209"/>
      <c r="AF59" s="206" t="str">
        <f t="shared" si="4"/>
        <v/>
      </c>
      <c r="AG59" s="207"/>
    </row>
    <row r="60" spans="1:33" ht="16.5" hidden="1" thickBot="1">
      <c r="A60" s="184" t="s">
        <v>64</v>
      </c>
      <c r="B60" s="185"/>
      <c r="C60" s="101"/>
      <c r="D60" s="168"/>
      <c r="E60" s="168"/>
      <c r="F60" s="180"/>
      <c r="G60" s="181"/>
      <c r="H60" s="174"/>
      <c r="I60" s="175"/>
      <c r="J60" s="182"/>
      <c r="K60" s="183"/>
      <c r="L60" s="169"/>
      <c r="M60" s="170"/>
      <c r="N60" s="176"/>
      <c r="O60" s="177"/>
      <c r="P60" s="182"/>
      <c r="Q60" s="183"/>
      <c r="R60" s="174"/>
      <c r="S60" s="175"/>
      <c r="T60" s="182"/>
      <c r="U60" s="183"/>
      <c r="V60" s="169"/>
      <c r="W60" s="173"/>
      <c r="X60" s="178">
        <f t="shared" si="0"/>
        <v>0</v>
      </c>
      <c r="Y60" s="179"/>
      <c r="Z60" s="214">
        <f t="shared" si="1"/>
        <v>0</v>
      </c>
      <c r="AA60" s="215"/>
      <c r="AB60" s="44" t="str">
        <f t="shared" si="2"/>
        <v/>
      </c>
      <c r="AC60" s="45" t="str">
        <f t="shared" si="3"/>
        <v/>
      </c>
      <c r="AD60" s="208"/>
      <c r="AE60" s="209"/>
      <c r="AF60" s="206" t="str">
        <f t="shared" si="4"/>
        <v/>
      </c>
      <c r="AG60" s="207"/>
    </row>
    <row r="61" spans="1:33" ht="16.5" hidden="1" thickBot="1">
      <c r="A61" s="184" t="s">
        <v>65</v>
      </c>
      <c r="B61" s="185"/>
      <c r="C61" s="101"/>
      <c r="D61" s="168"/>
      <c r="E61" s="168"/>
      <c r="F61" s="180"/>
      <c r="G61" s="181"/>
      <c r="H61" s="174"/>
      <c r="I61" s="175"/>
      <c r="J61" s="182"/>
      <c r="K61" s="183"/>
      <c r="L61" s="169"/>
      <c r="M61" s="170"/>
      <c r="N61" s="176"/>
      <c r="O61" s="177"/>
      <c r="P61" s="182"/>
      <c r="Q61" s="183"/>
      <c r="R61" s="174"/>
      <c r="S61" s="175"/>
      <c r="T61" s="182"/>
      <c r="U61" s="183"/>
      <c r="V61" s="169"/>
      <c r="W61" s="173"/>
      <c r="X61" s="178">
        <f t="shared" si="0"/>
        <v>0</v>
      </c>
      <c r="Y61" s="179"/>
      <c r="Z61" s="214">
        <f t="shared" si="1"/>
        <v>0</v>
      </c>
      <c r="AA61" s="215"/>
      <c r="AB61" s="44" t="str">
        <f t="shared" si="2"/>
        <v/>
      </c>
      <c r="AC61" s="45" t="str">
        <f t="shared" si="3"/>
        <v/>
      </c>
      <c r="AD61" s="208"/>
      <c r="AE61" s="209"/>
      <c r="AF61" s="206" t="str">
        <f t="shared" si="4"/>
        <v/>
      </c>
      <c r="AG61" s="207"/>
    </row>
    <row r="62" spans="1:33" ht="16.5" hidden="1" thickBot="1">
      <c r="A62" s="184" t="s">
        <v>66</v>
      </c>
      <c r="B62" s="185"/>
      <c r="C62" s="101"/>
      <c r="D62" s="168"/>
      <c r="E62" s="168"/>
      <c r="F62" s="180"/>
      <c r="G62" s="181"/>
      <c r="H62" s="174"/>
      <c r="I62" s="175"/>
      <c r="J62" s="182"/>
      <c r="K62" s="183"/>
      <c r="L62" s="169"/>
      <c r="M62" s="170"/>
      <c r="N62" s="176"/>
      <c r="O62" s="177"/>
      <c r="P62" s="182"/>
      <c r="Q62" s="183"/>
      <c r="R62" s="174"/>
      <c r="S62" s="175"/>
      <c r="T62" s="182"/>
      <c r="U62" s="183"/>
      <c r="V62" s="169"/>
      <c r="W62" s="173"/>
      <c r="X62" s="178">
        <f t="shared" si="0"/>
        <v>0</v>
      </c>
      <c r="Y62" s="179"/>
      <c r="Z62" s="214">
        <f t="shared" si="1"/>
        <v>0</v>
      </c>
      <c r="AA62" s="215"/>
      <c r="AB62" s="44" t="str">
        <f t="shared" si="2"/>
        <v/>
      </c>
      <c r="AC62" s="45" t="str">
        <f t="shared" si="3"/>
        <v/>
      </c>
      <c r="AD62" s="208"/>
      <c r="AE62" s="209"/>
      <c r="AF62" s="206" t="str">
        <f t="shared" si="4"/>
        <v/>
      </c>
      <c r="AG62" s="207"/>
    </row>
    <row r="63" spans="1:33" ht="16.5" hidden="1" thickBot="1">
      <c r="A63" s="184" t="s">
        <v>67</v>
      </c>
      <c r="B63" s="185"/>
      <c r="C63" s="101"/>
      <c r="D63" s="168"/>
      <c r="E63" s="168"/>
      <c r="F63" s="180"/>
      <c r="G63" s="181"/>
      <c r="H63" s="174"/>
      <c r="I63" s="175"/>
      <c r="J63" s="182"/>
      <c r="K63" s="183"/>
      <c r="L63" s="169"/>
      <c r="M63" s="170"/>
      <c r="N63" s="176"/>
      <c r="O63" s="177"/>
      <c r="P63" s="182"/>
      <c r="Q63" s="183"/>
      <c r="R63" s="174"/>
      <c r="S63" s="175"/>
      <c r="T63" s="182"/>
      <c r="U63" s="183"/>
      <c r="V63" s="169"/>
      <c r="W63" s="173"/>
      <c r="X63" s="178">
        <f t="shared" si="0"/>
        <v>0</v>
      </c>
      <c r="Y63" s="179"/>
      <c r="Z63" s="214">
        <f t="shared" si="1"/>
        <v>0</v>
      </c>
      <c r="AA63" s="215"/>
      <c r="AB63" s="44" t="str">
        <f t="shared" si="2"/>
        <v/>
      </c>
      <c r="AC63" s="45" t="str">
        <f t="shared" si="3"/>
        <v/>
      </c>
      <c r="AD63" s="208"/>
      <c r="AE63" s="209"/>
      <c r="AF63" s="206" t="str">
        <f t="shared" si="4"/>
        <v/>
      </c>
      <c r="AG63" s="207"/>
    </row>
    <row r="64" spans="1:33" ht="16.5" hidden="1" thickBot="1">
      <c r="A64" s="184" t="s">
        <v>68</v>
      </c>
      <c r="B64" s="185"/>
      <c r="C64" s="101"/>
      <c r="D64" s="168"/>
      <c r="E64" s="168"/>
      <c r="F64" s="180"/>
      <c r="G64" s="181"/>
      <c r="H64" s="174"/>
      <c r="I64" s="175"/>
      <c r="J64" s="182"/>
      <c r="K64" s="183"/>
      <c r="L64" s="169"/>
      <c r="M64" s="170"/>
      <c r="N64" s="176"/>
      <c r="O64" s="177"/>
      <c r="P64" s="182"/>
      <c r="Q64" s="183"/>
      <c r="R64" s="174"/>
      <c r="S64" s="175"/>
      <c r="T64" s="182"/>
      <c r="U64" s="183"/>
      <c r="V64" s="169"/>
      <c r="W64" s="173"/>
      <c r="X64" s="178">
        <f t="shared" si="0"/>
        <v>0</v>
      </c>
      <c r="Y64" s="179"/>
      <c r="Z64" s="214">
        <f t="shared" si="1"/>
        <v>0</v>
      </c>
      <c r="AA64" s="215"/>
      <c r="AB64" s="44" t="str">
        <f t="shared" si="2"/>
        <v/>
      </c>
      <c r="AC64" s="45" t="str">
        <f t="shared" si="3"/>
        <v/>
      </c>
      <c r="AD64" s="208"/>
      <c r="AE64" s="209"/>
      <c r="AF64" s="206" t="str">
        <f t="shared" si="4"/>
        <v/>
      </c>
      <c r="AG64" s="207"/>
    </row>
    <row r="65" spans="1:33" ht="3.75" hidden="1" customHeight="1" thickBot="1">
      <c r="A65" s="184" t="s">
        <v>69</v>
      </c>
      <c r="B65" s="185"/>
      <c r="C65" s="101"/>
      <c r="D65" s="168"/>
      <c r="E65" s="168"/>
      <c r="F65" s="180"/>
      <c r="G65" s="181"/>
      <c r="H65" s="174"/>
      <c r="I65" s="175"/>
      <c r="J65" s="182"/>
      <c r="K65" s="183"/>
      <c r="L65" s="169"/>
      <c r="M65" s="170"/>
      <c r="N65" s="176"/>
      <c r="O65" s="177"/>
      <c r="P65" s="182"/>
      <c r="Q65" s="183"/>
      <c r="R65" s="174"/>
      <c r="S65" s="175"/>
      <c r="T65" s="182"/>
      <c r="U65" s="183"/>
      <c r="V65" s="169"/>
      <c r="W65" s="173"/>
      <c r="X65" s="178">
        <f t="shared" si="0"/>
        <v>0</v>
      </c>
      <c r="Y65" s="179"/>
      <c r="Z65" s="214">
        <f t="shared" si="1"/>
        <v>0</v>
      </c>
      <c r="AA65" s="215"/>
      <c r="AB65" s="44" t="str">
        <f t="shared" si="2"/>
        <v/>
      </c>
      <c r="AC65" s="45" t="str">
        <f t="shared" si="3"/>
        <v/>
      </c>
      <c r="AD65" s="208"/>
      <c r="AE65" s="209"/>
      <c r="AF65" s="206" t="str">
        <f t="shared" si="4"/>
        <v/>
      </c>
      <c r="AG65" s="207"/>
    </row>
    <row r="66" spans="1:33" ht="16.5" hidden="1" thickBot="1">
      <c r="A66" s="184" t="s">
        <v>70</v>
      </c>
      <c r="B66" s="185"/>
      <c r="C66" s="101"/>
      <c r="D66" s="168"/>
      <c r="E66" s="168"/>
      <c r="F66" s="180"/>
      <c r="G66" s="181"/>
      <c r="H66" s="174"/>
      <c r="I66" s="175"/>
      <c r="J66" s="182"/>
      <c r="K66" s="183"/>
      <c r="L66" s="169"/>
      <c r="M66" s="170"/>
      <c r="N66" s="176"/>
      <c r="O66" s="177"/>
      <c r="P66" s="182"/>
      <c r="Q66" s="183"/>
      <c r="R66" s="174"/>
      <c r="S66" s="175"/>
      <c r="T66" s="182"/>
      <c r="U66" s="183"/>
      <c r="V66" s="169"/>
      <c r="W66" s="173"/>
      <c r="X66" s="178">
        <f t="shared" si="0"/>
        <v>0</v>
      </c>
      <c r="Y66" s="179"/>
      <c r="Z66" s="214">
        <f t="shared" si="1"/>
        <v>0</v>
      </c>
      <c r="AA66" s="215"/>
      <c r="AB66" s="44" t="str">
        <f t="shared" si="2"/>
        <v/>
      </c>
      <c r="AC66" s="45" t="str">
        <f t="shared" si="3"/>
        <v/>
      </c>
      <c r="AD66" s="208"/>
      <c r="AE66" s="209"/>
      <c r="AF66" s="206" t="str">
        <f t="shared" si="4"/>
        <v/>
      </c>
      <c r="AG66" s="207"/>
    </row>
    <row r="67" spans="1:33" ht="16.5" hidden="1" thickBot="1">
      <c r="A67" s="184" t="s">
        <v>71</v>
      </c>
      <c r="B67" s="185"/>
      <c r="C67" s="101"/>
      <c r="D67" s="168"/>
      <c r="E67" s="168"/>
      <c r="F67" s="180"/>
      <c r="G67" s="181"/>
      <c r="H67" s="174"/>
      <c r="I67" s="175"/>
      <c r="J67" s="182"/>
      <c r="K67" s="183"/>
      <c r="L67" s="169"/>
      <c r="M67" s="170"/>
      <c r="N67" s="176"/>
      <c r="O67" s="177"/>
      <c r="P67" s="182"/>
      <c r="Q67" s="183"/>
      <c r="R67" s="174"/>
      <c r="S67" s="175"/>
      <c r="T67" s="182"/>
      <c r="U67" s="183"/>
      <c r="V67" s="169"/>
      <c r="W67" s="173"/>
      <c r="X67" s="178">
        <f t="shared" si="0"/>
        <v>0</v>
      </c>
      <c r="Y67" s="179"/>
      <c r="Z67" s="214">
        <f t="shared" si="1"/>
        <v>0</v>
      </c>
      <c r="AA67" s="215"/>
      <c r="AB67" s="44" t="str">
        <f t="shared" si="2"/>
        <v/>
      </c>
      <c r="AC67" s="45" t="str">
        <f t="shared" si="3"/>
        <v/>
      </c>
      <c r="AD67" s="208"/>
      <c r="AE67" s="209"/>
      <c r="AF67" s="206" t="str">
        <f t="shared" si="4"/>
        <v/>
      </c>
      <c r="AG67" s="207"/>
    </row>
    <row r="68" spans="1:33" ht="16.5" hidden="1" thickBot="1">
      <c r="A68" s="184" t="s">
        <v>72</v>
      </c>
      <c r="B68" s="185"/>
      <c r="C68" s="101"/>
      <c r="D68" s="168"/>
      <c r="E68" s="168"/>
      <c r="F68" s="180"/>
      <c r="G68" s="181"/>
      <c r="H68" s="174"/>
      <c r="I68" s="175"/>
      <c r="J68" s="182"/>
      <c r="K68" s="183"/>
      <c r="L68" s="169"/>
      <c r="M68" s="170"/>
      <c r="N68" s="176"/>
      <c r="O68" s="177"/>
      <c r="P68" s="182"/>
      <c r="Q68" s="183"/>
      <c r="R68" s="174"/>
      <c r="S68" s="175"/>
      <c r="T68" s="182"/>
      <c r="U68" s="183"/>
      <c r="V68" s="169"/>
      <c r="W68" s="173"/>
      <c r="X68" s="178">
        <f t="shared" si="0"/>
        <v>0</v>
      </c>
      <c r="Y68" s="179"/>
      <c r="Z68" s="214">
        <f t="shared" si="1"/>
        <v>0</v>
      </c>
      <c r="AA68" s="215"/>
      <c r="AB68" s="44" t="str">
        <f t="shared" si="2"/>
        <v/>
      </c>
      <c r="AC68" s="45" t="str">
        <f t="shared" si="3"/>
        <v/>
      </c>
      <c r="AD68" s="208"/>
      <c r="AE68" s="209"/>
      <c r="AF68" s="206" t="str">
        <f t="shared" si="4"/>
        <v/>
      </c>
      <c r="AG68" s="207"/>
    </row>
    <row r="69" spans="1:33" ht="16.5" hidden="1" thickBot="1">
      <c r="A69" s="184" t="s">
        <v>73</v>
      </c>
      <c r="B69" s="185"/>
      <c r="C69" s="101"/>
      <c r="D69" s="168"/>
      <c r="E69" s="168"/>
      <c r="F69" s="180"/>
      <c r="G69" s="181"/>
      <c r="H69" s="174"/>
      <c r="I69" s="175"/>
      <c r="J69" s="182"/>
      <c r="K69" s="183"/>
      <c r="L69" s="169"/>
      <c r="M69" s="170"/>
      <c r="N69" s="176"/>
      <c r="O69" s="177"/>
      <c r="P69" s="182"/>
      <c r="Q69" s="183"/>
      <c r="R69" s="174"/>
      <c r="S69" s="175"/>
      <c r="T69" s="182"/>
      <c r="U69" s="183"/>
      <c r="V69" s="169"/>
      <c r="W69" s="173"/>
      <c r="X69" s="178">
        <f t="shared" si="0"/>
        <v>0</v>
      </c>
      <c r="Y69" s="179"/>
      <c r="Z69" s="214">
        <f t="shared" si="1"/>
        <v>0</v>
      </c>
      <c r="AA69" s="215"/>
      <c r="AB69" s="44" t="str">
        <f t="shared" si="2"/>
        <v/>
      </c>
      <c r="AC69" s="45" t="str">
        <f t="shared" si="3"/>
        <v/>
      </c>
      <c r="AD69" s="208"/>
      <c r="AE69" s="209"/>
      <c r="AF69" s="206" t="str">
        <f t="shared" si="4"/>
        <v/>
      </c>
      <c r="AG69" s="207"/>
    </row>
    <row r="70" spans="1:33" ht="16.5" hidden="1" thickBot="1">
      <c r="A70" s="184" t="s">
        <v>74</v>
      </c>
      <c r="B70" s="185"/>
      <c r="C70" s="101"/>
      <c r="D70" s="168"/>
      <c r="E70" s="168"/>
      <c r="F70" s="180"/>
      <c r="G70" s="181"/>
      <c r="H70" s="174"/>
      <c r="I70" s="175"/>
      <c r="J70" s="182"/>
      <c r="K70" s="183"/>
      <c r="L70" s="169"/>
      <c r="M70" s="170"/>
      <c r="N70" s="176"/>
      <c r="O70" s="177"/>
      <c r="P70" s="182"/>
      <c r="Q70" s="183"/>
      <c r="R70" s="174"/>
      <c r="S70" s="175"/>
      <c r="T70" s="182"/>
      <c r="U70" s="183"/>
      <c r="V70" s="169"/>
      <c r="W70" s="173"/>
      <c r="X70" s="178">
        <f t="shared" si="0"/>
        <v>0</v>
      </c>
      <c r="Y70" s="179"/>
      <c r="Z70" s="214">
        <f t="shared" si="1"/>
        <v>0</v>
      </c>
      <c r="AA70" s="215"/>
      <c r="AB70" s="44" t="str">
        <f t="shared" si="2"/>
        <v/>
      </c>
      <c r="AC70" s="45" t="str">
        <f t="shared" si="3"/>
        <v/>
      </c>
      <c r="AD70" s="208"/>
      <c r="AE70" s="209"/>
      <c r="AF70" s="206" t="str">
        <f t="shared" si="4"/>
        <v/>
      </c>
      <c r="AG70" s="207"/>
    </row>
    <row r="71" spans="1:33" ht="16.5" hidden="1" thickBot="1">
      <c r="A71" s="184" t="s">
        <v>75</v>
      </c>
      <c r="B71" s="185"/>
      <c r="C71" s="101"/>
      <c r="D71" s="168"/>
      <c r="E71" s="168"/>
      <c r="F71" s="180"/>
      <c r="G71" s="181"/>
      <c r="H71" s="174"/>
      <c r="I71" s="175"/>
      <c r="J71" s="182"/>
      <c r="K71" s="183"/>
      <c r="L71" s="169"/>
      <c r="M71" s="170"/>
      <c r="N71" s="176"/>
      <c r="O71" s="177"/>
      <c r="P71" s="182"/>
      <c r="Q71" s="183"/>
      <c r="R71" s="174"/>
      <c r="S71" s="175"/>
      <c r="T71" s="182"/>
      <c r="U71" s="183"/>
      <c r="V71" s="169"/>
      <c r="W71" s="173"/>
      <c r="X71" s="178">
        <f t="shared" si="0"/>
        <v>0</v>
      </c>
      <c r="Y71" s="179"/>
      <c r="Z71" s="214">
        <f t="shared" si="1"/>
        <v>0</v>
      </c>
      <c r="AA71" s="215"/>
      <c r="AB71" s="44" t="str">
        <f t="shared" si="2"/>
        <v/>
      </c>
      <c r="AC71" s="45" t="str">
        <f t="shared" si="3"/>
        <v/>
      </c>
      <c r="AD71" s="208"/>
      <c r="AE71" s="209"/>
      <c r="AF71" s="206" t="str">
        <f t="shared" si="4"/>
        <v/>
      </c>
      <c r="AG71" s="207"/>
    </row>
    <row r="72" spans="1:33" ht="16.5" hidden="1" thickBot="1">
      <c r="A72" s="184" t="s">
        <v>76</v>
      </c>
      <c r="B72" s="185"/>
      <c r="C72" s="101"/>
      <c r="D72" s="168"/>
      <c r="E72" s="168"/>
      <c r="F72" s="180"/>
      <c r="G72" s="181"/>
      <c r="H72" s="174"/>
      <c r="I72" s="175"/>
      <c r="J72" s="182"/>
      <c r="K72" s="183"/>
      <c r="L72" s="169"/>
      <c r="M72" s="170"/>
      <c r="N72" s="176"/>
      <c r="O72" s="177"/>
      <c r="P72" s="182"/>
      <c r="Q72" s="183"/>
      <c r="R72" s="174"/>
      <c r="S72" s="175"/>
      <c r="T72" s="182"/>
      <c r="U72" s="183"/>
      <c r="V72" s="169"/>
      <c r="W72" s="173"/>
      <c r="X72" s="178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179"/>
      <c r="Z72" s="214">
        <f t="shared" ref="Z72:Z106" si="6">IF(X72=0,0,ROUND(IF((COUNTIF(D72:W72,"&gt;0"))&gt;1,X72/AVERAGEA(D72:W72)*100,0),2))</f>
        <v>0</v>
      </c>
      <c r="AA72" s="215"/>
      <c r="AB72" s="44" t="str">
        <f t="shared" ref="AB72:AB106" si="7">IF((COUNTIF(D72:W72,"&gt;0"))=0,"",IF(Z72&gt;33,"Нет","Да"))</f>
        <v/>
      </c>
      <c r="AC72" s="45" t="str">
        <f t="shared" ref="AC72:AC106" si="8">IF(COUNTIF(D72:W72,"&gt;0")&gt;0,ROUND(SUM(D72:W72)/(COUNTIF(D72:W72,"&gt;0")),2),"")</f>
        <v/>
      </c>
      <c r="AD72" s="208"/>
      <c r="AE72" s="209"/>
      <c r="AF72" s="206" t="str">
        <f t="shared" ref="AF72:AF106" si="9">IF(COUNTIF(D72:W72,"&gt;0")&gt;1,AD72*ROUND((SUM(D72:W72)/(COUNTIF(D72:W72,"&gt;0"))),2),"")</f>
        <v/>
      </c>
      <c r="AG72" s="207"/>
    </row>
    <row r="73" spans="1:33" ht="16.5" hidden="1" thickBot="1">
      <c r="A73" s="184" t="s">
        <v>77</v>
      </c>
      <c r="B73" s="185"/>
      <c r="C73" s="101"/>
      <c r="D73" s="168"/>
      <c r="E73" s="168"/>
      <c r="F73" s="180"/>
      <c r="G73" s="181"/>
      <c r="H73" s="174"/>
      <c r="I73" s="175"/>
      <c r="J73" s="182"/>
      <c r="K73" s="183"/>
      <c r="L73" s="169"/>
      <c r="M73" s="170"/>
      <c r="N73" s="176"/>
      <c r="O73" s="177"/>
      <c r="P73" s="182"/>
      <c r="Q73" s="183"/>
      <c r="R73" s="174"/>
      <c r="S73" s="175"/>
      <c r="T73" s="182"/>
      <c r="U73" s="183"/>
      <c r="V73" s="169"/>
      <c r="W73" s="173"/>
      <c r="X73" s="178">
        <f t="shared" si="5"/>
        <v>0</v>
      </c>
      <c r="Y73" s="179"/>
      <c r="Z73" s="214">
        <f t="shared" si="6"/>
        <v>0</v>
      </c>
      <c r="AA73" s="215"/>
      <c r="AB73" s="44" t="str">
        <f t="shared" si="7"/>
        <v/>
      </c>
      <c r="AC73" s="45" t="str">
        <f t="shared" si="8"/>
        <v/>
      </c>
      <c r="AD73" s="208"/>
      <c r="AE73" s="209"/>
      <c r="AF73" s="206" t="str">
        <f t="shared" si="9"/>
        <v/>
      </c>
      <c r="AG73" s="207"/>
    </row>
    <row r="74" spans="1:33" ht="16.5" hidden="1" thickBot="1">
      <c r="A74" s="184" t="s">
        <v>78</v>
      </c>
      <c r="B74" s="185"/>
      <c r="C74" s="101"/>
      <c r="D74" s="168"/>
      <c r="E74" s="168"/>
      <c r="F74" s="180"/>
      <c r="G74" s="181"/>
      <c r="H74" s="174"/>
      <c r="I74" s="175"/>
      <c r="J74" s="182"/>
      <c r="K74" s="183"/>
      <c r="L74" s="169"/>
      <c r="M74" s="170"/>
      <c r="N74" s="176"/>
      <c r="O74" s="177"/>
      <c r="P74" s="182"/>
      <c r="Q74" s="183"/>
      <c r="R74" s="174"/>
      <c r="S74" s="175"/>
      <c r="T74" s="182"/>
      <c r="U74" s="183"/>
      <c r="V74" s="169"/>
      <c r="W74" s="173"/>
      <c r="X74" s="178">
        <f t="shared" si="5"/>
        <v>0</v>
      </c>
      <c r="Y74" s="179"/>
      <c r="Z74" s="214">
        <f t="shared" si="6"/>
        <v>0</v>
      </c>
      <c r="AA74" s="215"/>
      <c r="AB74" s="44" t="str">
        <f t="shared" si="7"/>
        <v/>
      </c>
      <c r="AC74" s="45" t="str">
        <f t="shared" si="8"/>
        <v/>
      </c>
      <c r="AD74" s="208"/>
      <c r="AE74" s="209"/>
      <c r="AF74" s="206" t="str">
        <f t="shared" si="9"/>
        <v/>
      </c>
      <c r="AG74" s="207"/>
    </row>
    <row r="75" spans="1:33" ht="16.5" hidden="1" thickBot="1">
      <c r="A75" s="184" t="s">
        <v>79</v>
      </c>
      <c r="B75" s="185"/>
      <c r="C75" s="101"/>
      <c r="D75" s="168"/>
      <c r="E75" s="168"/>
      <c r="F75" s="180"/>
      <c r="G75" s="181"/>
      <c r="H75" s="174"/>
      <c r="I75" s="175"/>
      <c r="J75" s="182"/>
      <c r="K75" s="183"/>
      <c r="L75" s="169"/>
      <c r="M75" s="170"/>
      <c r="N75" s="176"/>
      <c r="O75" s="177"/>
      <c r="P75" s="182"/>
      <c r="Q75" s="183"/>
      <c r="R75" s="174"/>
      <c r="S75" s="175"/>
      <c r="T75" s="182"/>
      <c r="U75" s="183"/>
      <c r="V75" s="169"/>
      <c r="W75" s="173"/>
      <c r="X75" s="178">
        <f t="shared" si="5"/>
        <v>0</v>
      </c>
      <c r="Y75" s="179"/>
      <c r="Z75" s="214">
        <f t="shared" si="6"/>
        <v>0</v>
      </c>
      <c r="AA75" s="215"/>
      <c r="AB75" s="44" t="str">
        <f t="shared" si="7"/>
        <v/>
      </c>
      <c r="AC75" s="45" t="str">
        <f t="shared" si="8"/>
        <v/>
      </c>
      <c r="AD75" s="208"/>
      <c r="AE75" s="209"/>
      <c r="AF75" s="206" t="str">
        <f t="shared" si="9"/>
        <v/>
      </c>
      <c r="AG75" s="207"/>
    </row>
    <row r="76" spans="1:33" ht="16.5" hidden="1" thickBot="1">
      <c r="A76" s="184" t="s">
        <v>80</v>
      </c>
      <c r="B76" s="185"/>
      <c r="C76" s="101"/>
      <c r="D76" s="168"/>
      <c r="E76" s="168"/>
      <c r="F76" s="180"/>
      <c r="G76" s="181"/>
      <c r="H76" s="174"/>
      <c r="I76" s="175"/>
      <c r="J76" s="182"/>
      <c r="K76" s="183"/>
      <c r="L76" s="169"/>
      <c r="M76" s="170"/>
      <c r="N76" s="176"/>
      <c r="O76" s="177"/>
      <c r="P76" s="182"/>
      <c r="Q76" s="183"/>
      <c r="R76" s="174"/>
      <c r="S76" s="175"/>
      <c r="T76" s="182"/>
      <c r="U76" s="183"/>
      <c r="V76" s="169"/>
      <c r="W76" s="173"/>
      <c r="X76" s="178">
        <f t="shared" si="5"/>
        <v>0</v>
      </c>
      <c r="Y76" s="179"/>
      <c r="Z76" s="214">
        <f t="shared" si="6"/>
        <v>0</v>
      </c>
      <c r="AA76" s="215"/>
      <c r="AB76" s="44" t="str">
        <f t="shared" si="7"/>
        <v/>
      </c>
      <c r="AC76" s="45" t="str">
        <f t="shared" si="8"/>
        <v/>
      </c>
      <c r="AD76" s="208"/>
      <c r="AE76" s="209"/>
      <c r="AF76" s="206" t="str">
        <f t="shared" si="9"/>
        <v/>
      </c>
      <c r="AG76" s="207"/>
    </row>
    <row r="77" spans="1:33" ht="16.5" hidden="1" thickBot="1">
      <c r="A77" s="184" t="s">
        <v>81</v>
      </c>
      <c r="B77" s="185"/>
      <c r="C77" s="101"/>
      <c r="D77" s="168"/>
      <c r="E77" s="168"/>
      <c r="F77" s="180"/>
      <c r="G77" s="181"/>
      <c r="H77" s="174"/>
      <c r="I77" s="175"/>
      <c r="J77" s="182"/>
      <c r="K77" s="183"/>
      <c r="L77" s="169"/>
      <c r="M77" s="170"/>
      <c r="N77" s="176"/>
      <c r="O77" s="177"/>
      <c r="P77" s="182"/>
      <c r="Q77" s="183"/>
      <c r="R77" s="174"/>
      <c r="S77" s="175"/>
      <c r="T77" s="182"/>
      <c r="U77" s="183"/>
      <c r="V77" s="169"/>
      <c r="W77" s="173"/>
      <c r="X77" s="178">
        <f t="shared" si="5"/>
        <v>0</v>
      </c>
      <c r="Y77" s="179"/>
      <c r="Z77" s="214">
        <f t="shared" si="6"/>
        <v>0</v>
      </c>
      <c r="AA77" s="215"/>
      <c r="AB77" s="44" t="str">
        <f t="shared" si="7"/>
        <v/>
      </c>
      <c r="AC77" s="45" t="str">
        <f t="shared" si="8"/>
        <v/>
      </c>
      <c r="AD77" s="208"/>
      <c r="AE77" s="209"/>
      <c r="AF77" s="206" t="str">
        <f t="shared" si="9"/>
        <v/>
      </c>
      <c r="AG77" s="207"/>
    </row>
    <row r="78" spans="1:33" ht="16.5" hidden="1" thickBot="1">
      <c r="A78" s="184" t="s">
        <v>82</v>
      </c>
      <c r="B78" s="185"/>
      <c r="C78" s="101"/>
      <c r="D78" s="168"/>
      <c r="E78" s="168"/>
      <c r="F78" s="180"/>
      <c r="G78" s="181"/>
      <c r="H78" s="174"/>
      <c r="I78" s="175"/>
      <c r="J78" s="182"/>
      <c r="K78" s="183"/>
      <c r="L78" s="169"/>
      <c r="M78" s="170"/>
      <c r="N78" s="176"/>
      <c r="O78" s="177"/>
      <c r="P78" s="182"/>
      <c r="Q78" s="183"/>
      <c r="R78" s="174"/>
      <c r="S78" s="175"/>
      <c r="T78" s="182"/>
      <c r="U78" s="183"/>
      <c r="V78" s="169"/>
      <c r="W78" s="173"/>
      <c r="X78" s="178">
        <f t="shared" si="5"/>
        <v>0</v>
      </c>
      <c r="Y78" s="179"/>
      <c r="Z78" s="214">
        <f t="shared" si="6"/>
        <v>0</v>
      </c>
      <c r="AA78" s="215"/>
      <c r="AB78" s="44" t="str">
        <f t="shared" si="7"/>
        <v/>
      </c>
      <c r="AC78" s="45" t="str">
        <f t="shared" si="8"/>
        <v/>
      </c>
      <c r="AD78" s="208"/>
      <c r="AE78" s="209"/>
      <c r="AF78" s="206" t="str">
        <f t="shared" si="9"/>
        <v/>
      </c>
      <c r="AG78" s="207"/>
    </row>
    <row r="79" spans="1:33" ht="7.5" hidden="1" customHeight="1" thickBot="1">
      <c r="A79" s="184" t="s">
        <v>83</v>
      </c>
      <c r="B79" s="185"/>
      <c r="C79" s="101"/>
      <c r="D79" s="168"/>
      <c r="E79" s="168"/>
      <c r="F79" s="180"/>
      <c r="G79" s="181"/>
      <c r="H79" s="174"/>
      <c r="I79" s="175"/>
      <c r="J79" s="182"/>
      <c r="K79" s="183"/>
      <c r="L79" s="169"/>
      <c r="M79" s="170"/>
      <c r="N79" s="176"/>
      <c r="O79" s="177"/>
      <c r="P79" s="182"/>
      <c r="Q79" s="183"/>
      <c r="R79" s="174"/>
      <c r="S79" s="175"/>
      <c r="T79" s="182"/>
      <c r="U79" s="183"/>
      <c r="V79" s="169"/>
      <c r="W79" s="173"/>
      <c r="X79" s="178">
        <f t="shared" si="5"/>
        <v>0</v>
      </c>
      <c r="Y79" s="179"/>
      <c r="Z79" s="214">
        <f t="shared" si="6"/>
        <v>0</v>
      </c>
      <c r="AA79" s="215"/>
      <c r="AB79" s="44" t="str">
        <f t="shared" si="7"/>
        <v/>
      </c>
      <c r="AC79" s="45" t="str">
        <f t="shared" si="8"/>
        <v/>
      </c>
      <c r="AD79" s="208"/>
      <c r="AE79" s="209"/>
      <c r="AF79" s="206" t="str">
        <f t="shared" si="9"/>
        <v/>
      </c>
      <c r="AG79" s="207"/>
    </row>
    <row r="80" spans="1:33" ht="16.5" hidden="1" thickBot="1">
      <c r="A80" s="184" t="s">
        <v>84</v>
      </c>
      <c r="B80" s="185"/>
      <c r="C80" s="101"/>
      <c r="D80" s="168"/>
      <c r="E80" s="168"/>
      <c r="F80" s="180"/>
      <c r="G80" s="181"/>
      <c r="H80" s="174"/>
      <c r="I80" s="175"/>
      <c r="J80" s="182"/>
      <c r="K80" s="183"/>
      <c r="L80" s="169"/>
      <c r="M80" s="170"/>
      <c r="N80" s="176"/>
      <c r="O80" s="177"/>
      <c r="P80" s="182"/>
      <c r="Q80" s="183"/>
      <c r="R80" s="174"/>
      <c r="S80" s="175"/>
      <c r="T80" s="182"/>
      <c r="U80" s="183"/>
      <c r="V80" s="169"/>
      <c r="W80" s="173"/>
      <c r="X80" s="178">
        <f t="shared" si="5"/>
        <v>0</v>
      </c>
      <c r="Y80" s="179"/>
      <c r="Z80" s="214">
        <f t="shared" si="6"/>
        <v>0</v>
      </c>
      <c r="AA80" s="215"/>
      <c r="AB80" s="44" t="str">
        <f t="shared" si="7"/>
        <v/>
      </c>
      <c r="AC80" s="45" t="str">
        <f t="shared" si="8"/>
        <v/>
      </c>
      <c r="AD80" s="208"/>
      <c r="AE80" s="209"/>
      <c r="AF80" s="206" t="str">
        <f t="shared" si="9"/>
        <v/>
      </c>
      <c r="AG80" s="207"/>
    </row>
    <row r="81" spans="1:33" ht="0.75" hidden="1" customHeight="1">
      <c r="A81" s="184" t="s">
        <v>158</v>
      </c>
      <c r="B81" s="185"/>
      <c r="C81" s="101"/>
      <c r="D81" s="168"/>
      <c r="E81" s="168"/>
      <c r="F81" s="180"/>
      <c r="G81" s="181"/>
      <c r="H81" s="174"/>
      <c r="I81" s="175"/>
      <c r="J81" s="182"/>
      <c r="K81" s="183"/>
      <c r="L81" s="169"/>
      <c r="M81" s="170"/>
      <c r="N81" s="176"/>
      <c r="O81" s="177"/>
      <c r="P81" s="182"/>
      <c r="Q81" s="183"/>
      <c r="R81" s="174"/>
      <c r="S81" s="175"/>
      <c r="T81" s="182"/>
      <c r="U81" s="183"/>
      <c r="V81" s="169"/>
      <c r="W81" s="173"/>
      <c r="X81" s="178">
        <f t="shared" si="5"/>
        <v>0</v>
      </c>
      <c r="Y81" s="179"/>
      <c r="Z81" s="214">
        <f t="shared" si="6"/>
        <v>0</v>
      </c>
      <c r="AA81" s="215"/>
      <c r="AB81" s="44" t="str">
        <f t="shared" si="7"/>
        <v/>
      </c>
      <c r="AC81" s="45" t="str">
        <f t="shared" si="8"/>
        <v/>
      </c>
      <c r="AD81" s="208"/>
      <c r="AE81" s="209"/>
      <c r="AF81" s="206" t="str">
        <f t="shared" si="9"/>
        <v/>
      </c>
      <c r="AG81" s="207"/>
    </row>
    <row r="82" spans="1:33" ht="30" hidden="1" customHeight="1">
      <c r="A82" s="184" t="s">
        <v>157</v>
      </c>
      <c r="B82" s="185"/>
      <c r="C82" s="101"/>
      <c r="D82" s="168"/>
      <c r="E82" s="168"/>
      <c r="F82" s="180"/>
      <c r="G82" s="181"/>
      <c r="H82" s="174"/>
      <c r="I82" s="175"/>
      <c r="J82" s="182"/>
      <c r="K82" s="183"/>
      <c r="L82" s="169"/>
      <c r="M82" s="170"/>
      <c r="N82" s="176"/>
      <c r="O82" s="177"/>
      <c r="P82" s="182"/>
      <c r="Q82" s="183"/>
      <c r="R82" s="174"/>
      <c r="S82" s="175"/>
      <c r="T82" s="182"/>
      <c r="U82" s="183"/>
      <c r="V82" s="169"/>
      <c r="W82" s="173"/>
      <c r="X82" s="178">
        <f t="shared" si="5"/>
        <v>0</v>
      </c>
      <c r="Y82" s="179"/>
      <c r="Z82" s="214">
        <f t="shared" si="6"/>
        <v>0</v>
      </c>
      <c r="AA82" s="215"/>
      <c r="AB82" s="44" t="str">
        <f t="shared" si="7"/>
        <v/>
      </c>
      <c r="AC82" s="45" t="str">
        <f t="shared" si="8"/>
        <v/>
      </c>
      <c r="AD82" s="208"/>
      <c r="AE82" s="209"/>
      <c r="AF82" s="206" t="str">
        <f t="shared" si="9"/>
        <v/>
      </c>
      <c r="AG82" s="207"/>
    </row>
    <row r="83" spans="1:33" ht="30" hidden="1" customHeight="1">
      <c r="A83" s="184" t="s">
        <v>85</v>
      </c>
      <c r="B83" s="185"/>
      <c r="C83" s="101"/>
      <c r="D83" s="168"/>
      <c r="E83" s="168"/>
      <c r="F83" s="180"/>
      <c r="G83" s="181"/>
      <c r="H83" s="174"/>
      <c r="I83" s="175"/>
      <c r="J83" s="182"/>
      <c r="K83" s="183"/>
      <c r="L83" s="169"/>
      <c r="M83" s="170"/>
      <c r="N83" s="176"/>
      <c r="O83" s="177"/>
      <c r="P83" s="182"/>
      <c r="Q83" s="183"/>
      <c r="R83" s="174"/>
      <c r="S83" s="175"/>
      <c r="T83" s="182"/>
      <c r="U83" s="183"/>
      <c r="V83" s="169"/>
      <c r="W83" s="173"/>
      <c r="X83" s="178">
        <f t="shared" si="5"/>
        <v>0</v>
      </c>
      <c r="Y83" s="179"/>
      <c r="Z83" s="214">
        <f t="shared" si="6"/>
        <v>0</v>
      </c>
      <c r="AA83" s="215"/>
      <c r="AB83" s="44" t="str">
        <f t="shared" si="7"/>
        <v/>
      </c>
      <c r="AC83" s="45" t="str">
        <f t="shared" si="8"/>
        <v/>
      </c>
      <c r="AD83" s="208"/>
      <c r="AE83" s="209"/>
      <c r="AF83" s="206" t="str">
        <f t="shared" si="9"/>
        <v/>
      </c>
      <c r="AG83" s="207"/>
    </row>
    <row r="84" spans="1:33" ht="28.5" hidden="1" customHeight="1">
      <c r="A84" s="184" t="s">
        <v>86</v>
      </c>
      <c r="B84" s="185"/>
      <c r="C84" s="101"/>
      <c r="D84" s="168"/>
      <c r="E84" s="168"/>
      <c r="F84" s="180"/>
      <c r="G84" s="181"/>
      <c r="H84" s="174"/>
      <c r="I84" s="175"/>
      <c r="J84" s="182"/>
      <c r="K84" s="183"/>
      <c r="L84" s="169"/>
      <c r="M84" s="170"/>
      <c r="N84" s="176"/>
      <c r="O84" s="177"/>
      <c r="P84" s="182"/>
      <c r="Q84" s="183"/>
      <c r="R84" s="174"/>
      <c r="S84" s="175"/>
      <c r="T84" s="182"/>
      <c r="U84" s="183"/>
      <c r="V84" s="169"/>
      <c r="W84" s="173"/>
      <c r="X84" s="178">
        <f t="shared" si="5"/>
        <v>0</v>
      </c>
      <c r="Y84" s="179"/>
      <c r="Z84" s="214">
        <f t="shared" si="6"/>
        <v>0</v>
      </c>
      <c r="AA84" s="215"/>
      <c r="AB84" s="44" t="str">
        <f t="shared" si="7"/>
        <v/>
      </c>
      <c r="AC84" s="45" t="str">
        <f t="shared" si="8"/>
        <v/>
      </c>
      <c r="AD84" s="208"/>
      <c r="AE84" s="209"/>
      <c r="AF84" s="206" t="str">
        <f t="shared" si="9"/>
        <v/>
      </c>
      <c r="AG84" s="207"/>
    </row>
    <row r="85" spans="1:33" ht="13.5" hidden="1" customHeight="1">
      <c r="A85" s="184" t="s">
        <v>87</v>
      </c>
      <c r="B85" s="185"/>
      <c r="C85" s="101"/>
      <c r="D85" s="168"/>
      <c r="E85" s="168"/>
      <c r="F85" s="180"/>
      <c r="G85" s="181"/>
      <c r="H85" s="174"/>
      <c r="I85" s="175"/>
      <c r="J85" s="182"/>
      <c r="K85" s="183"/>
      <c r="L85" s="169"/>
      <c r="M85" s="170"/>
      <c r="N85" s="176"/>
      <c r="O85" s="177"/>
      <c r="P85" s="182"/>
      <c r="Q85" s="183"/>
      <c r="R85" s="174"/>
      <c r="S85" s="175"/>
      <c r="T85" s="182"/>
      <c r="U85" s="183"/>
      <c r="V85" s="169"/>
      <c r="W85" s="173"/>
      <c r="X85" s="178">
        <f t="shared" si="5"/>
        <v>0</v>
      </c>
      <c r="Y85" s="179"/>
      <c r="Z85" s="214">
        <f t="shared" si="6"/>
        <v>0</v>
      </c>
      <c r="AA85" s="215"/>
      <c r="AB85" s="44" t="str">
        <f t="shared" si="7"/>
        <v/>
      </c>
      <c r="AC85" s="45" t="str">
        <f t="shared" si="8"/>
        <v/>
      </c>
      <c r="AD85" s="208"/>
      <c r="AE85" s="209"/>
      <c r="AF85" s="206" t="str">
        <f t="shared" si="9"/>
        <v/>
      </c>
      <c r="AG85" s="207"/>
    </row>
    <row r="86" spans="1:33" ht="24.75" hidden="1" customHeight="1" thickBot="1">
      <c r="A86" s="184"/>
      <c r="B86" s="185"/>
      <c r="C86" s="101" t="s">
        <v>156</v>
      </c>
      <c r="D86" s="168"/>
      <c r="E86" s="168"/>
      <c r="F86" s="180"/>
      <c r="G86" s="181"/>
      <c r="H86" s="174"/>
      <c r="I86" s="175"/>
      <c r="J86" s="182"/>
      <c r="K86" s="183"/>
      <c r="L86" s="169"/>
      <c r="M86" s="170"/>
      <c r="N86" s="176"/>
      <c r="O86" s="177"/>
      <c r="P86" s="182"/>
      <c r="Q86" s="183"/>
      <c r="R86" s="174"/>
      <c r="S86" s="175"/>
      <c r="T86" s="182"/>
      <c r="U86" s="183"/>
      <c r="V86" s="169"/>
      <c r="W86" s="173"/>
      <c r="X86" s="178">
        <f t="shared" si="5"/>
        <v>0</v>
      </c>
      <c r="Y86" s="179"/>
      <c r="Z86" s="214">
        <f t="shared" si="6"/>
        <v>0</v>
      </c>
      <c r="AA86" s="215"/>
      <c r="AB86" s="44" t="str">
        <f t="shared" si="7"/>
        <v/>
      </c>
      <c r="AC86" s="45" t="str">
        <f t="shared" si="8"/>
        <v/>
      </c>
      <c r="AD86" s="208">
        <v>10</v>
      </c>
      <c r="AE86" s="209"/>
      <c r="AF86" s="206" t="str">
        <f t="shared" si="9"/>
        <v/>
      </c>
      <c r="AG86" s="207"/>
    </row>
    <row r="87" spans="1:33" ht="28.5" hidden="1" customHeight="1">
      <c r="A87" s="184"/>
      <c r="B87" s="185"/>
      <c r="C87" s="101" t="s">
        <v>156</v>
      </c>
      <c r="D87" s="168"/>
      <c r="E87" s="168"/>
      <c r="F87" s="180"/>
      <c r="G87" s="181"/>
      <c r="H87" s="174"/>
      <c r="I87" s="175"/>
      <c r="J87" s="182"/>
      <c r="K87" s="183"/>
      <c r="L87" s="169"/>
      <c r="M87" s="170"/>
      <c r="N87" s="176"/>
      <c r="O87" s="177"/>
      <c r="P87" s="182"/>
      <c r="Q87" s="183"/>
      <c r="R87" s="174"/>
      <c r="S87" s="175"/>
      <c r="T87" s="182"/>
      <c r="U87" s="183"/>
      <c r="V87" s="169"/>
      <c r="W87" s="173"/>
      <c r="X87" s="178">
        <f t="shared" si="5"/>
        <v>0</v>
      </c>
      <c r="Y87" s="179"/>
      <c r="Z87" s="214">
        <f t="shared" si="6"/>
        <v>0</v>
      </c>
      <c r="AA87" s="215"/>
      <c r="AB87" s="44" t="str">
        <f t="shared" si="7"/>
        <v/>
      </c>
      <c r="AC87" s="45" t="str">
        <f t="shared" si="8"/>
        <v/>
      </c>
      <c r="AD87" s="208">
        <v>6</v>
      </c>
      <c r="AE87" s="209"/>
      <c r="AF87" s="206" t="str">
        <f t="shared" si="9"/>
        <v/>
      </c>
      <c r="AG87" s="207"/>
    </row>
    <row r="88" spans="1:33" ht="0.75" hidden="1" customHeight="1" thickBot="1">
      <c r="A88" s="184"/>
      <c r="B88" s="185"/>
      <c r="C88" s="101"/>
      <c r="D88" s="168"/>
      <c r="E88" s="168"/>
      <c r="F88" s="180"/>
      <c r="G88" s="181"/>
      <c r="H88" s="174"/>
      <c r="I88" s="175"/>
      <c r="J88" s="182"/>
      <c r="K88" s="183"/>
      <c r="L88" s="169"/>
      <c r="M88" s="170"/>
      <c r="N88" s="176"/>
      <c r="O88" s="177"/>
      <c r="P88" s="182"/>
      <c r="Q88" s="183"/>
      <c r="R88" s="174"/>
      <c r="S88" s="175"/>
      <c r="T88" s="182"/>
      <c r="U88" s="183"/>
      <c r="V88" s="169"/>
      <c r="W88" s="173"/>
      <c r="X88" s="178">
        <f t="shared" si="5"/>
        <v>0</v>
      </c>
      <c r="Y88" s="179"/>
      <c r="Z88" s="214">
        <f t="shared" si="6"/>
        <v>0</v>
      </c>
      <c r="AA88" s="215"/>
      <c r="AB88" s="44" t="str">
        <f t="shared" si="7"/>
        <v/>
      </c>
      <c r="AC88" s="45" t="str">
        <f t="shared" si="8"/>
        <v/>
      </c>
      <c r="AD88" s="208">
        <v>10</v>
      </c>
      <c r="AE88" s="209"/>
      <c r="AF88" s="206" t="str">
        <f t="shared" si="9"/>
        <v/>
      </c>
      <c r="AG88" s="207"/>
    </row>
    <row r="89" spans="1:33" ht="18.75" hidden="1" customHeight="1" thickBot="1">
      <c r="A89" s="184"/>
      <c r="B89" s="185"/>
      <c r="C89" s="101"/>
      <c r="D89" s="168"/>
      <c r="E89" s="168"/>
      <c r="F89" s="180"/>
      <c r="G89" s="181"/>
      <c r="H89" s="174"/>
      <c r="I89" s="175"/>
      <c r="J89" s="182"/>
      <c r="K89" s="183"/>
      <c r="L89" s="169"/>
      <c r="M89" s="170"/>
      <c r="N89" s="176"/>
      <c r="O89" s="177"/>
      <c r="P89" s="182"/>
      <c r="Q89" s="183"/>
      <c r="R89" s="174"/>
      <c r="S89" s="175"/>
      <c r="T89" s="182"/>
      <c r="U89" s="183"/>
      <c r="V89" s="169"/>
      <c r="W89" s="173"/>
      <c r="X89" s="178">
        <f t="shared" si="5"/>
        <v>0</v>
      </c>
      <c r="Y89" s="179"/>
      <c r="Z89" s="214">
        <f t="shared" si="6"/>
        <v>0</v>
      </c>
      <c r="AA89" s="215"/>
      <c r="AB89" s="44" t="str">
        <f t="shared" si="7"/>
        <v/>
      </c>
      <c r="AC89" s="45" t="str">
        <f t="shared" si="8"/>
        <v/>
      </c>
      <c r="AD89" s="208">
        <v>10</v>
      </c>
      <c r="AE89" s="209"/>
      <c r="AF89" s="206" t="str">
        <f t="shared" si="9"/>
        <v/>
      </c>
      <c r="AG89" s="207"/>
    </row>
    <row r="90" spans="1:33" ht="18.75" hidden="1" customHeight="1" thickBot="1">
      <c r="A90" s="184"/>
      <c r="B90" s="185"/>
      <c r="C90" s="101"/>
      <c r="D90" s="168"/>
      <c r="E90" s="168"/>
      <c r="F90" s="180"/>
      <c r="G90" s="181"/>
      <c r="H90" s="174"/>
      <c r="I90" s="175"/>
      <c r="J90" s="182"/>
      <c r="K90" s="183"/>
      <c r="L90" s="169"/>
      <c r="M90" s="170"/>
      <c r="N90" s="176"/>
      <c r="O90" s="177"/>
      <c r="P90" s="182"/>
      <c r="Q90" s="183"/>
      <c r="R90" s="174"/>
      <c r="S90" s="175"/>
      <c r="T90" s="182"/>
      <c r="U90" s="183"/>
      <c r="V90" s="169"/>
      <c r="W90" s="173"/>
      <c r="X90" s="178">
        <f t="shared" si="5"/>
        <v>0</v>
      </c>
      <c r="Y90" s="179"/>
      <c r="Z90" s="214">
        <f t="shared" si="6"/>
        <v>0</v>
      </c>
      <c r="AA90" s="215"/>
      <c r="AB90" s="44" t="str">
        <f t="shared" si="7"/>
        <v/>
      </c>
      <c r="AC90" s="45" t="str">
        <f t="shared" si="8"/>
        <v/>
      </c>
      <c r="AD90" s="208">
        <v>2</v>
      </c>
      <c r="AE90" s="209"/>
      <c r="AF90" s="206" t="str">
        <f t="shared" si="9"/>
        <v/>
      </c>
      <c r="AG90" s="207"/>
    </row>
    <row r="91" spans="1:33" ht="18" hidden="1" customHeight="1" thickBot="1">
      <c r="A91" s="184"/>
      <c r="B91" s="185"/>
      <c r="C91" s="101"/>
      <c r="D91" s="168"/>
      <c r="E91" s="168"/>
      <c r="F91" s="180"/>
      <c r="G91" s="181"/>
      <c r="H91" s="174"/>
      <c r="I91" s="175"/>
      <c r="J91" s="182"/>
      <c r="K91" s="183"/>
      <c r="L91" s="169"/>
      <c r="M91" s="170"/>
      <c r="N91" s="176"/>
      <c r="O91" s="177"/>
      <c r="P91" s="182"/>
      <c r="Q91" s="183"/>
      <c r="R91" s="174"/>
      <c r="S91" s="175"/>
      <c r="T91" s="182"/>
      <c r="U91" s="183"/>
      <c r="V91" s="169"/>
      <c r="W91" s="173"/>
      <c r="X91" s="178">
        <f t="shared" si="5"/>
        <v>0</v>
      </c>
      <c r="Y91" s="179"/>
      <c r="Z91" s="214">
        <f t="shared" si="6"/>
        <v>0</v>
      </c>
      <c r="AA91" s="215"/>
      <c r="AB91" s="44" t="str">
        <f t="shared" si="7"/>
        <v/>
      </c>
      <c r="AC91" s="45" t="str">
        <f t="shared" si="8"/>
        <v/>
      </c>
      <c r="AD91" s="208">
        <v>2</v>
      </c>
      <c r="AE91" s="209"/>
      <c r="AF91" s="206" t="str">
        <f t="shared" si="9"/>
        <v/>
      </c>
      <c r="AG91" s="207"/>
    </row>
    <row r="92" spans="1:33" ht="18.75" hidden="1" customHeight="1" thickBot="1">
      <c r="A92" s="184"/>
      <c r="B92" s="185"/>
      <c r="C92" s="101"/>
      <c r="D92" s="168"/>
      <c r="E92" s="168"/>
      <c r="F92" s="180"/>
      <c r="G92" s="181"/>
      <c r="H92" s="174"/>
      <c r="I92" s="175"/>
      <c r="J92" s="182"/>
      <c r="K92" s="183"/>
      <c r="L92" s="169"/>
      <c r="M92" s="170"/>
      <c r="N92" s="176"/>
      <c r="O92" s="177"/>
      <c r="P92" s="182"/>
      <c r="Q92" s="183"/>
      <c r="R92" s="174"/>
      <c r="S92" s="175"/>
      <c r="T92" s="182"/>
      <c r="U92" s="183"/>
      <c r="V92" s="169"/>
      <c r="W92" s="173"/>
      <c r="X92" s="178">
        <f t="shared" si="5"/>
        <v>0</v>
      </c>
      <c r="Y92" s="179"/>
      <c r="Z92" s="214">
        <f t="shared" si="6"/>
        <v>0</v>
      </c>
      <c r="AA92" s="215"/>
      <c r="AB92" s="44" t="str">
        <f t="shared" si="7"/>
        <v/>
      </c>
      <c r="AC92" s="45" t="str">
        <f t="shared" si="8"/>
        <v/>
      </c>
      <c r="AD92" s="208">
        <v>4</v>
      </c>
      <c r="AE92" s="209"/>
      <c r="AF92" s="206" t="str">
        <f t="shared" si="9"/>
        <v/>
      </c>
      <c r="AG92" s="207"/>
    </row>
    <row r="93" spans="1:33" ht="19.5" hidden="1" customHeight="1" thickBot="1">
      <c r="A93" s="184"/>
      <c r="B93" s="185"/>
      <c r="C93" s="101"/>
      <c r="D93" s="168"/>
      <c r="E93" s="168"/>
      <c r="F93" s="180"/>
      <c r="G93" s="181"/>
      <c r="H93" s="174"/>
      <c r="I93" s="175"/>
      <c r="J93" s="182"/>
      <c r="K93" s="183"/>
      <c r="L93" s="169"/>
      <c r="M93" s="170"/>
      <c r="N93" s="176"/>
      <c r="O93" s="177"/>
      <c r="P93" s="182"/>
      <c r="Q93" s="183"/>
      <c r="R93" s="174"/>
      <c r="S93" s="175"/>
      <c r="T93" s="182"/>
      <c r="U93" s="183"/>
      <c r="V93" s="169"/>
      <c r="W93" s="173"/>
      <c r="X93" s="178">
        <f t="shared" si="5"/>
        <v>0</v>
      </c>
      <c r="Y93" s="179"/>
      <c r="Z93" s="214">
        <f t="shared" si="6"/>
        <v>0</v>
      </c>
      <c r="AA93" s="215"/>
      <c r="AB93" s="44" t="str">
        <f t="shared" si="7"/>
        <v/>
      </c>
      <c r="AC93" s="45" t="str">
        <f t="shared" si="8"/>
        <v/>
      </c>
      <c r="AD93" s="208">
        <v>4</v>
      </c>
      <c r="AE93" s="209"/>
      <c r="AF93" s="206" t="str">
        <f t="shared" si="9"/>
        <v/>
      </c>
      <c r="AG93" s="207"/>
    </row>
    <row r="94" spans="1:33" ht="19.5" hidden="1" customHeight="1" thickBot="1">
      <c r="A94" s="186"/>
      <c r="B94" s="187"/>
      <c r="C94" s="101"/>
      <c r="D94" s="168"/>
      <c r="E94" s="168"/>
      <c r="F94" s="180"/>
      <c r="G94" s="181"/>
      <c r="H94" s="174"/>
      <c r="I94" s="175"/>
      <c r="J94" s="182"/>
      <c r="K94" s="183"/>
      <c r="L94" s="169"/>
      <c r="M94" s="170"/>
      <c r="N94" s="176"/>
      <c r="O94" s="177"/>
      <c r="P94" s="182"/>
      <c r="Q94" s="183"/>
      <c r="R94" s="174"/>
      <c r="S94" s="175"/>
      <c r="T94" s="182"/>
      <c r="U94" s="183"/>
      <c r="V94" s="169"/>
      <c r="W94" s="173"/>
      <c r="X94" s="178">
        <f t="shared" si="5"/>
        <v>0</v>
      </c>
      <c r="Y94" s="179"/>
      <c r="Z94" s="214">
        <f t="shared" si="6"/>
        <v>0</v>
      </c>
      <c r="AA94" s="215"/>
      <c r="AB94" s="44" t="str">
        <f t="shared" si="7"/>
        <v/>
      </c>
      <c r="AC94" s="45" t="str">
        <f t="shared" si="8"/>
        <v/>
      </c>
      <c r="AD94" s="208">
        <v>70</v>
      </c>
      <c r="AE94" s="209"/>
      <c r="AF94" s="206" t="str">
        <f t="shared" si="9"/>
        <v/>
      </c>
      <c r="AG94" s="207"/>
    </row>
    <row r="95" spans="1:33" ht="20.25" hidden="1" customHeight="1" thickBot="1">
      <c r="A95" s="186"/>
      <c r="B95" s="187"/>
      <c r="C95" s="101"/>
      <c r="D95" s="168"/>
      <c r="E95" s="168"/>
      <c r="F95" s="180"/>
      <c r="G95" s="181"/>
      <c r="H95" s="174"/>
      <c r="I95" s="175"/>
      <c r="J95" s="182"/>
      <c r="K95" s="183"/>
      <c r="L95" s="169"/>
      <c r="M95" s="170"/>
      <c r="N95" s="176"/>
      <c r="O95" s="177"/>
      <c r="P95" s="182"/>
      <c r="Q95" s="183"/>
      <c r="R95" s="174"/>
      <c r="S95" s="175"/>
      <c r="T95" s="182"/>
      <c r="U95" s="183"/>
      <c r="V95" s="169"/>
      <c r="W95" s="173"/>
      <c r="X95" s="178">
        <f t="shared" si="5"/>
        <v>0</v>
      </c>
      <c r="Y95" s="179"/>
      <c r="Z95" s="214">
        <f t="shared" si="6"/>
        <v>0</v>
      </c>
      <c r="AA95" s="215"/>
      <c r="AB95" s="44" t="str">
        <f t="shared" si="7"/>
        <v/>
      </c>
      <c r="AC95" s="45" t="str">
        <f t="shared" si="8"/>
        <v/>
      </c>
      <c r="AD95" s="208">
        <v>70</v>
      </c>
      <c r="AE95" s="209"/>
      <c r="AF95" s="206" t="str">
        <f t="shared" si="9"/>
        <v/>
      </c>
      <c r="AG95" s="207"/>
    </row>
    <row r="96" spans="1:33" ht="21" hidden="1" customHeight="1" thickBot="1">
      <c r="A96" s="186"/>
      <c r="B96" s="187"/>
      <c r="C96" s="101"/>
      <c r="D96" s="168"/>
      <c r="E96" s="168"/>
      <c r="F96" s="180"/>
      <c r="G96" s="181"/>
      <c r="H96" s="174"/>
      <c r="I96" s="175"/>
      <c r="J96" s="182"/>
      <c r="K96" s="183"/>
      <c r="L96" s="169"/>
      <c r="M96" s="170"/>
      <c r="N96" s="176"/>
      <c r="O96" s="177"/>
      <c r="P96" s="182"/>
      <c r="Q96" s="183"/>
      <c r="R96" s="174"/>
      <c r="S96" s="175"/>
      <c r="T96" s="182"/>
      <c r="U96" s="183"/>
      <c r="V96" s="169"/>
      <c r="W96" s="173"/>
      <c r="X96" s="178">
        <f t="shared" si="5"/>
        <v>0</v>
      </c>
      <c r="Y96" s="179"/>
      <c r="Z96" s="214">
        <f t="shared" si="6"/>
        <v>0</v>
      </c>
      <c r="AA96" s="215"/>
      <c r="AB96" s="44" t="str">
        <f t="shared" si="7"/>
        <v/>
      </c>
      <c r="AC96" s="45" t="str">
        <f t="shared" si="8"/>
        <v/>
      </c>
      <c r="AD96" s="208">
        <v>10</v>
      </c>
      <c r="AE96" s="209"/>
      <c r="AF96" s="206" t="str">
        <f t="shared" si="9"/>
        <v/>
      </c>
      <c r="AG96" s="207"/>
    </row>
    <row r="97" spans="1:33" ht="24.75" hidden="1" customHeight="1" thickBot="1">
      <c r="A97" s="186"/>
      <c r="B97" s="187"/>
      <c r="C97" s="101"/>
      <c r="D97" s="168"/>
      <c r="E97" s="168"/>
      <c r="F97" s="180"/>
      <c r="G97" s="181"/>
      <c r="H97" s="174"/>
      <c r="I97" s="175"/>
      <c r="J97" s="182"/>
      <c r="K97" s="183"/>
      <c r="L97" s="169"/>
      <c r="M97" s="170"/>
      <c r="N97" s="176"/>
      <c r="O97" s="177"/>
      <c r="P97" s="182"/>
      <c r="Q97" s="183"/>
      <c r="R97" s="174"/>
      <c r="S97" s="175"/>
      <c r="T97" s="182"/>
      <c r="U97" s="183"/>
      <c r="V97" s="169"/>
      <c r="W97" s="173"/>
      <c r="X97" s="178">
        <f t="shared" si="5"/>
        <v>0</v>
      </c>
      <c r="Y97" s="179"/>
      <c r="Z97" s="214">
        <f t="shared" si="6"/>
        <v>0</v>
      </c>
      <c r="AA97" s="215"/>
      <c r="AB97" s="44" t="str">
        <f t="shared" si="7"/>
        <v/>
      </c>
      <c r="AC97" s="45" t="str">
        <f t="shared" si="8"/>
        <v/>
      </c>
      <c r="AD97" s="208">
        <v>10</v>
      </c>
      <c r="AE97" s="209"/>
      <c r="AF97" s="206" t="str">
        <f t="shared" si="9"/>
        <v/>
      </c>
      <c r="AG97" s="207"/>
    </row>
    <row r="98" spans="1:33" ht="21" hidden="1" customHeight="1" thickBot="1">
      <c r="A98" s="186"/>
      <c r="B98" s="187"/>
      <c r="C98" s="101"/>
      <c r="D98" s="168"/>
      <c r="E98" s="168"/>
      <c r="F98" s="180"/>
      <c r="G98" s="181"/>
      <c r="H98" s="174"/>
      <c r="I98" s="175"/>
      <c r="J98" s="182"/>
      <c r="K98" s="183"/>
      <c r="L98" s="169"/>
      <c r="M98" s="170"/>
      <c r="N98" s="176"/>
      <c r="O98" s="177"/>
      <c r="P98" s="182"/>
      <c r="Q98" s="183"/>
      <c r="R98" s="174"/>
      <c r="S98" s="175"/>
      <c r="T98" s="182"/>
      <c r="U98" s="183"/>
      <c r="V98" s="169"/>
      <c r="W98" s="173"/>
      <c r="X98" s="178">
        <f t="shared" si="5"/>
        <v>0</v>
      </c>
      <c r="Y98" s="179"/>
      <c r="Z98" s="214">
        <f t="shared" si="6"/>
        <v>0</v>
      </c>
      <c r="AA98" s="215"/>
      <c r="AB98" s="44" t="str">
        <f t="shared" si="7"/>
        <v/>
      </c>
      <c r="AC98" s="45" t="str">
        <f t="shared" si="8"/>
        <v/>
      </c>
      <c r="AD98" s="208">
        <v>14</v>
      </c>
      <c r="AE98" s="209"/>
      <c r="AF98" s="206" t="str">
        <f t="shared" si="9"/>
        <v/>
      </c>
      <c r="AG98" s="207"/>
    </row>
    <row r="99" spans="1:33" ht="24.75" hidden="1" customHeight="1" thickBot="1">
      <c r="A99" s="186"/>
      <c r="B99" s="187"/>
      <c r="C99" s="101"/>
      <c r="D99" s="168"/>
      <c r="E99" s="168"/>
      <c r="F99" s="180"/>
      <c r="G99" s="181"/>
      <c r="H99" s="174"/>
      <c r="I99" s="175"/>
      <c r="J99" s="182"/>
      <c r="K99" s="183"/>
      <c r="L99" s="169"/>
      <c r="M99" s="170"/>
      <c r="N99" s="176"/>
      <c r="O99" s="177"/>
      <c r="P99" s="182"/>
      <c r="Q99" s="183"/>
      <c r="R99" s="174"/>
      <c r="S99" s="175"/>
      <c r="T99" s="182"/>
      <c r="U99" s="183"/>
      <c r="V99" s="169"/>
      <c r="W99" s="173"/>
      <c r="X99" s="178">
        <f t="shared" si="5"/>
        <v>0</v>
      </c>
      <c r="Y99" s="179"/>
      <c r="Z99" s="214">
        <f t="shared" si="6"/>
        <v>0</v>
      </c>
      <c r="AA99" s="215"/>
      <c r="AB99" s="44" t="str">
        <f t="shared" si="7"/>
        <v/>
      </c>
      <c r="AC99" s="45" t="str">
        <f t="shared" si="8"/>
        <v/>
      </c>
      <c r="AD99" s="208">
        <v>14</v>
      </c>
      <c r="AE99" s="209"/>
      <c r="AF99" s="206" t="str">
        <f t="shared" si="9"/>
        <v/>
      </c>
      <c r="AG99" s="207"/>
    </row>
    <row r="100" spans="1:33" ht="24" hidden="1" customHeight="1" thickBot="1">
      <c r="A100" s="186"/>
      <c r="B100" s="187"/>
      <c r="C100" s="101"/>
      <c r="D100" s="168"/>
      <c r="E100" s="168"/>
      <c r="F100" s="180"/>
      <c r="G100" s="181"/>
      <c r="H100" s="174"/>
      <c r="I100" s="175"/>
      <c r="J100" s="182"/>
      <c r="K100" s="183"/>
      <c r="L100" s="169"/>
      <c r="M100" s="170"/>
      <c r="N100" s="176"/>
      <c r="O100" s="177"/>
      <c r="P100" s="182"/>
      <c r="Q100" s="183"/>
      <c r="R100" s="174"/>
      <c r="S100" s="175"/>
      <c r="T100" s="182"/>
      <c r="U100" s="183"/>
      <c r="V100" s="169"/>
      <c r="W100" s="173"/>
      <c r="X100" s="178">
        <f t="shared" si="5"/>
        <v>0</v>
      </c>
      <c r="Y100" s="179"/>
      <c r="Z100" s="214">
        <f t="shared" si="6"/>
        <v>0</v>
      </c>
      <c r="AA100" s="215"/>
      <c r="AB100" s="44" t="str">
        <f t="shared" si="7"/>
        <v/>
      </c>
      <c r="AC100" s="45" t="str">
        <f t="shared" si="8"/>
        <v/>
      </c>
      <c r="AD100" s="208">
        <v>12</v>
      </c>
      <c r="AE100" s="209"/>
      <c r="AF100" s="206" t="str">
        <f t="shared" si="9"/>
        <v/>
      </c>
      <c r="AG100" s="207"/>
    </row>
    <row r="101" spans="1:33" ht="18.75" hidden="1" customHeight="1" thickBot="1">
      <c r="A101" s="186"/>
      <c r="B101" s="187"/>
      <c r="C101" s="101"/>
      <c r="D101" s="168"/>
      <c r="E101" s="168"/>
      <c r="F101" s="180"/>
      <c r="G101" s="181"/>
      <c r="H101" s="174"/>
      <c r="I101" s="175"/>
      <c r="J101" s="182"/>
      <c r="K101" s="183"/>
      <c r="L101" s="169"/>
      <c r="M101" s="170"/>
      <c r="N101" s="176"/>
      <c r="O101" s="177"/>
      <c r="P101" s="182"/>
      <c r="Q101" s="183"/>
      <c r="R101" s="174"/>
      <c r="S101" s="175"/>
      <c r="T101" s="182"/>
      <c r="U101" s="183"/>
      <c r="V101" s="169"/>
      <c r="W101" s="173"/>
      <c r="X101" s="178">
        <f t="shared" si="5"/>
        <v>0</v>
      </c>
      <c r="Y101" s="179"/>
      <c r="Z101" s="214">
        <f t="shared" si="6"/>
        <v>0</v>
      </c>
      <c r="AA101" s="215"/>
      <c r="AB101" s="44" t="str">
        <f t="shared" si="7"/>
        <v/>
      </c>
      <c r="AC101" s="45" t="str">
        <f t="shared" si="8"/>
        <v/>
      </c>
      <c r="AD101" s="208">
        <v>12</v>
      </c>
      <c r="AE101" s="209"/>
      <c r="AF101" s="206" t="str">
        <f t="shared" si="9"/>
        <v/>
      </c>
      <c r="AG101" s="207"/>
    </row>
    <row r="102" spans="1:33" ht="21" hidden="1" customHeight="1" thickBot="1">
      <c r="A102" s="184"/>
      <c r="B102" s="185"/>
      <c r="C102" s="101"/>
      <c r="D102" s="168"/>
      <c r="E102" s="168"/>
      <c r="F102" s="180"/>
      <c r="G102" s="181"/>
      <c r="H102" s="174"/>
      <c r="I102" s="175"/>
      <c r="J102" s="182"/>
      <c r="K102" s="183"/>
      <c r="L102" s="169"/>
      <c r="M102" s="170"/>
      <c r="N102" s="176"/>
      <c r="O102" s="177"/>
      <c r="P102" s="182"/>
      <c r="Q102" s="183"/>
      <c r="R102" s="174"/>
      <c r="S102" s="175"/>
      <c r="T102" s="182"/>
      <c r="U102" s="183"/>
      <c r="V102" s="169"/>
      <c r="W102" s="173"/>
      <c r="X102" s="178">
        <f t="shared" si="5"/>
        <v>0</v>
      </c>
      <c r="Y102" s="179"/>
      <c r="Z102" s="214">
        <f t="shared" si="6"/>
        <v>0</v>
      </c>
      <c r="AA102" s="215"/>
      <c r="AB102" s="44" t="str">
        <f t="shared" si="7"/>
        <v/>
      </c>
      <c r="AC102" s="45" t="str">
        <f t="shared" si="8"/>
        <v/>
      </c>
      <c r="AD102" s="208">
        <v>2</v>
      </c>
      <c r="AE102" s="209"/>
      <c r="AF102" s="206" t="str">
        <f t="shared" si="9"/>
        <v/>
      </c>
      <c r="AG102" s="207"/>
    </row>
    <row r="103" spans="1:33" ht="24" hidden="1" customHeight="1" thickBot="1">
      <c r="A103" s="184"/>
      <c r="B103" s="185"/>
      <c r="C103" s="101"/>
      <c r="D103" s="168"/>
      <c r="E103" s="168"/>
      <c r="F103" s="180"/>
      <c r="G103" s="181"/>
      <c r="H103" s="174"/>
      <c r="I103" s="175"/>
      <c r="J103" s="182"/>
      <c r="K103" s="183"/>
      <c r="L103" s="169"/>
      <c r="M103" s="170"/>
      <c r="N103" s="176"/>
      <c r="O103" s="177"/>
      <c r="P103" s="182"/>
      <c r="Q103" s="183"/>
      <c r="R103" s="174"/>
      <c r="S103" s="175"/>
      <c r="T103" s="182"/>
      <c r="U103" s="183"/>
      <c r="V103" s="169"/>
      <c r="W103" s="173"/>
      <c r="X103" s="178">
        <f t="shared" si="5"/>
        <v>0</v>
      </c>
      <c r="Y103" s="179"/>
      <c r="Z103" s="214">
        <f t="shared" si="6"/>
        <v>0</v>
      </c>
      <c r="AA103" s="215"/>
      <c r="AB103" s="44" t="str">
        <f t="shared" si="7"/>
        <v/>
      </c>
      <c r="AC103" s="45" t="str">
        <f t="shared" si="8"/>
        <v/>
      </c>
      <c r="AD103" s="208">
        <v>2</v>
      </c>
      <c r="AE103" s="209"/>
      <c r="AF103" s="206" t="str">
        <f t="shared" si="9"/>
        <v/>
      </c>
      <c r="AG103" s="207"/>
    </row>
    <row r="104" spans="1:33" ht="24.75" hidden="1" customHeight="1" thickBot="1">
      <c r="A104" s="184"/>
      <c r="B104" s="185"/>
      <c r="C104" s="101"/>
      <c r="D104" s="168"/>
      <c r="E104" s="168"/>
      <c r="F104" s="180"/>
      <c r="G104" s="181"/>
      <c r="H104" s="174"/>
      <c r="I104" s="175"/>
      <c r="J104" s="182"/>
      <c r="K104" s="183"/>
      <c r="L104" s="169"/>
      <c r="M104" s="170"/>
      <c r="N104" s="176"/>
      <c r="O104" s="177"/>
      <c r="P104" s="182"/>
      <c r="Q104" s="183"/>
      <c r="R104" s="174"/>
      <c r="S104" s="175"/>
      <c r="T104" s="182"/>
      <c r="U104" s="183"/>
      <c r="V104" s="169"/>
      <c r="W104" s="173"/>
      <c r="X104" s="178">
        <f t="shared" si="5"/>
        <v>0</v>
      </c>
      <c r="Y104" s="179"/>
      <c r="Z104" s="214">
        <f t="shared" si="6"/>
        <v>0</v>
      </c>
      <c r="AA104" s="215"/>
      <c r="AB104" s="44" t="str">
        <f t="shared" si="7"/>
        <v/>
      </c>
      <c r="AC104" s="45" t="str">
        <f t="shared" si="8"/>
        <v/>
      </c>
      <c r="AD104" s="208">
        <v>2</v>
      </c>
      <c r="AE104" s="209"/>
      <c r="AF104" s="206" t="str">
        <f t="shared" si="9"/>
        <v/>
      </c>
      <c r="AG104" s="207"/>
    </row>
    <row r="105" spans="1:33" ht="24.75" hidden="1" customHeight="1" thickBot="1">
      <c r="A105" s="184"/>
      <c r="B105" s="185"/>
      <c r="C105" s="101"/>
      <c r="D105" s="168"/>
      <c r="E105" s="168"/>
      <c r="F105" s="180"/>
      <c r="G105" s="181"/>
      <c r="H105" s="174"/>
      <c r="I105" s="175"/>
      <c r="J105" s="182"/>
      <c r="K105" s="183"/>
      <c r="L105" s="169"/>
      <c r="M105" s="170"/>
      <c r="N105" s="176"/>
      <c r="O105" s="177"/>
      <c r="P105" s="182"/>
      <c r="Q105" s="183"/>
      <c r="R105" s="174"/>
      <c r="S105" s="175"/>
      <c r="T105" s="182"/>
      <c r="U105" s="183"/>
      <c r="V105" s="169"/>
      <c r="W105" s="173"/>
      <c r="X105" s="178">
        <f t="shared" si="5"/>
        <v>0</v>
      </c>
      <c r="Y105" s="179"/>
      <c r="Z105" s="214">
        <f t="shared" si="6"/>
        <v>0</v>
      </c>
      <c r="AA105" s="215"/>
      <c r="AB105" s="44" t="str">
        <f t="shared" si="7"/>
        <v/>
      </c>
      <c r="AC105" s="45" t="str">
        <f t="shared" si="8"/>
        <v/>
      </c>
      <c r="AD105" s="208">
        <v>1</v>
      </c>
      <c r="AE105" s="209"/>
      <c r="AF105" s="206" t="str">
        <f t="shared" si="9"/>
        <v/>
      </c>
      <c r="AG105" s="207"/>
    </row>
    <row r="106" spans="1:33" ht="25.5" hidden="1" customHeight="1" thickBot="1">
      <c r="A106" s="188"/>
      <c r="B106" s="189"/>
      <c r="C106" s="102"/>
      <c r="D106" s="190"/>
      <c r="E106" s="190"/>
      <c r="F106" s="193"/>
      <c r="G106" s="194"/>
      <c r="H106" s="195"/>
      <c r="I106" s="196"/>
      <c r="J106" s="193"/>
      <c r="K106" s="194"/>
      <c r="L106" s="191"/>
      <c r="M106" s="192"/>
      <c r="N106" s="199"/>
      <c r="O106" s="200"/>
      <c r="P106" s="193"/>
      <c r="Q106" s="194"/>
      <c r="R106" s="195"/>
      <c r="S106" s="196"/>
      <c r="T106" s="193"/>
      <c r="U106" s="194"/>
      <c r="V106" s="191"/>
      <c r="W106" s="201"/>
      <c r="X106" s="202">
        <f t="shared" si="5"/>
        <v>0</v>
      </c>
      <c r="Y106" s="203"/>
      <c r="Z106" s="204">
        <f t="shared" si="6"/>
        <v>0</v>
      </c>
      <c r="AA106" s="205"/>
      <c r="AB106" s="46" t="str">
        <f t="shared" si="7"/>
        <v/>
      </c>
      <c r="AC106" s="47" t="str">
        <f t="shared" si="8"/>
        <v/>
      </c>
      <c r="AD106" s="210">
        <v>1</v>
      </c>
      <c r="AE106" s="211"/>
      <c r="AF106" s="197" t="str">
        <f t="shared" si="9"/>
        <v/>
      </c>
      <c r="AG106" s="198"/>
    </row>
    <row r="107" spans="1:33" ht="47.25" customHeight="1" thickBot="1">
      <c r="A107" s="243" t="s">
        <v>132</v>
      </c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5"/>
      <c r="AF107" s="241">
        <f>SUM(AF7:AG106)</f>
        <v>84806.67</v>
      </c>
      <c r="AG107" s="242"/>
    </row>
    <row r="108" spans="1:33">
      <c r="A108" s="108"/>
      <c r="B108" s="108"/>
      <c r="C108" s="11"/>
      <c r="D108" s="11"/>
      <c r="E108" s="11"/>
      <c r="F108" s="11"/>
      <c r="G108" s="11"/>
      <c r="H108" s="11"/>
      <c r="I108" s="11"/>
      <c r="J108" s="11"/>
    </row>
    <row r="109" spans="1:33" ht="16.5" customHeight="1" thickBot="1">
      <c r="A109" s="151" t="s">
        <v>154</v>
      </c>
      <c r="B109" s="151"/>
      <c r="C109" s="151"/>
      <c r="D109" s="151"/>
      <c r="E109" s="151"/>
      <c r="F109" s="151"/>
      <c r="G109" s="151"/>
      <c r="H109" s="151"/>
      <c r="I109" s="60"/>
      <c r="J109" s="104"/>
      <c r="X109" s="134" t="s">
        <v>167</v>
      </c>
      <c r="Y109" s="134"/>
      <c r="Z109" s="134"/>
      <c r="AA109" s="77"/>
      <c r="AB109" s="134" t="s">
        <v>159</v>
      </c>
      <c r="AC109" s="134"/>
      <c r="AD109" s="134"/>
      <c r="AE109" s="134"/>
      <c r="AF109" s="134"/>
      <c r="AG109" s="134"/>
    </row>
    <row r="110" spans="1:33" ht="30" customHeight="1">
      <c r="A110" s="151"/>
      <c r="B110" s="151"/>
      <c r="C110" s="151"/>
      <c r="D110" s="151"/>
      <c r="E110" s="151"/>
      <c r="F110" s="151"/>
      <c r="G110" s="151"/>
      <c r="H110" s="151"/>
      <c r="I110" s="60"/>
      <c r="J110" s="11"/>
      <c r="X110" s="131" t="s">
        <v>145</v>
      </c>
      <c r="Y110" s="131"/>
      <c r="Z110" s="131"/>
      <c r="AA110" s="11"/>
      <c r="AB110" s="135" t="s">
        <v>146</v>
      </c>
      <c r="AC110" s="135"/>
      <c r="AD110" s="135"/>
      <c r="AE110" s="135"/>
      <c r="AF110" s="135"/>
      <c r="AG110" s="135"/>
    </row>
    <row r="111" spans="1:33" ht="30" customHeight="1">
      <c r="A111" s="151"/>
      <c r="B111" s="151"/>
      <c r="C111" s="151"/>
      <c r="D111" s="151"/>
      <c r="E111" s="151"/>
      <c r="F111" s="151"/>
      <c r="G111" s="151"/>
      <c r="H111" s="151"/>
      <c r="I111" s="60"/>
      <c r="J111" s="11"/>
      <c r="X111" s="74"/>
      <c r="Y111" s="74"/>
      <c r="Z111" s="74"/>
      <c r="AA111" s="74"/>
      <c r="AB111" s="74"/>
      <c r="AC111" s="74"/>
      <c r="AD111" s="74"/>
      <c r="AE111" s="1"/>
      <c r="AF111" s="1"/>
      <c r="AG111" s="1"/>
    </row>
    <row r="112" spans="1:33" ht="16.5" thickBot="1">
      <c r="A112" s="109"/>
      <c r="B112" s="109"/>
      <c r="C112" s="104"/>
      <c r="D112" s="104"/>
      <c r="E112" s="104"/>
      <c r="F112" s="104"/>
      <c r="G112" s="104"/>
      <c r="H112" s="104"/>
      <c r="I112" s="11"/>
      <c r="J112" s="11"/>
      <c r="Y112" s="136" t="s">
        <v>147</v>
      </c>
      <c r="Z112" s="136"/>
      <c r="AA112" s="1"/>
      <c r="AB112" s="122" t="s">
        <v>171</v>
      </c>
      <c r="AC112" s="132"/>
      <c r="AD112" s="132"/>
      <c r="AE112" s="1"/>
      <c r="AF112" s="1"/>
      <c r="AG112" s="1"/>
    </row>
    <row r="113" spans="1:33">
      <c r="A113" s="108"/>
      <c r="B113" s="108"/>
      <c r="C113" s="11"/>
      <c r="D113" s="11"/>
      <c r="E113" s="11"/>
      <c r="F113" s="11"/>
      <c r="G113" s="11"/>
      <c r="H113" s="11"/>
      <c r="I113" s="11"/>
      <c r="J113" s="11"/>
      <c r="X113" s="76"/>
      <c r="Y113" s="76"/>
      <c r="Z113" s="76"/>
      <c r="AA113" s="1"/>
      <c r="AB113" s="133" t="s">
        <v>148</v>
      </c>
      <c r="AC113" s="133"/>
      <c r="AD113" s="133"/>
      <c r="AE113" s="1"/>
      <c r="AF113" s="1"/>
      <c r="AG113" s="1"/>
    </row>
    <row r="114" spans="1:33" ht="45" customHeight="1"/>
    <row r="115" spans="1:33" ht="15.75" customHeight="1">
      <c r="A115" s="111" t="s">
        <v>101</v>
      </c>
      <c r="B115" s="111"/>
      <c r="C115" s="111"/>
      <c r="D115" s="111"/>
      <c r="E115" s="111"/>
      <c r="F115" s="111"/>
      <c r="G115" s="111"/>
    </row>
    <row r="116" spans="1:33" ht="47.25" customHeight="1">
      <c r="A116" s="111" t="s">
        <v>15</v>
      </c>
      <c r="B116" s="111"/>
      <c r="C116" s="111"/>
      <c r="D116" s="111"/>
      <c r="E116" s="111"/>
      <c r="F116" s="111"/>
      <c r="G116" s="111"/>
    </row>
    <row r="117" spans="1:33" ht="63" customHeight="1">
      <c r="A117" s="111" t="s">
        <v>16</v>
      </c>
      <c r="B117" s="111"/>
      <c r="C117" s="111"/>
      <c r="D117" s="111"/>
      <c r="E117" s="111"/>
      <c r="F117" s="111"/>
      <c r="G117" s="111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23"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T11:U11"/>
    <mergeCell ref="T12:U12"/>
    <mergeCell ref="T13:U13"/>
    <mergeCell ref="T14:U14"/>
    <mergeCell ref="R101:S101"/>
    <mergeCell ref="C5:C6"/>
    <mergeCell ref="P104:Q104"/>
    <mergeCell ref="P100:Q100"/>
    <mergeCell ref="J8:K8"/>
    <mergeCell ref="J12:K12"/>
    <mergeCell ref="J13:K13"/>
    <mergeCell ref="P105:Q105"/>
    <mergeCell ref="R14:S14"/>
    <mergeCell ref="R15:S15"/>
    <mergeCell ref="R16:S16"/>
    <mergeCell ref="R17:S17"/>
    <mergeCell ref="R11:S11"/>
    <mergeCell ref="R12:S12"/>
    <mergeCell ref="R13:S13"/>
    <mergeCell ref="P11:Q11"/>
    <mergeCell ref="P12:Q12"/>
    <mergeCell ref="H9:I9"/>
    <mergeCell ref="H7:I7"/>
    <mergeCell ref="T8:U8"/>
    <mergeCell ref="T9:U9"/>
    <mergeCell ref="J9:K9"/>
    <mergeCell ref="P8:Q8"/>
    <mergeCell ref="P9:Q9"/>
    <mergeCell ref="R8:S8"/>
    <mergeCell ref="J6:K6"/>
    <mergeCell ref="R6:S6"/>
    <mergeCell ref="AF5:AG6"/>
    <mergeCell ref="F7:G7"/>
    <mergeCell ref="F8:G8"/>
    <mergeCell ref="P6:Q6"/>
    <mergeCell ref="N8:O8"/>
    <mergeCell ref="R7:S7"/>
    <mergeCell ref="T6:U6"/>
    <mergeCell ref="V6:W6"/>
    <mergeCell ref="A5:B6"/>
    <mergeCell ref="Z7:AA7"/>
    <mergeCell ref="AD7:AE7"/>
    <mergeCell ref="AF7:AG7"/>
    <mergeCell ref="AB5:AB6"/>
    <mergeCell ref="Z5:AA6"/>
    <mergeCell ref="AC5:AC6"/>
    <mergeCell ref="D6:E6"/>
    <mergeCell ref="F6:G6"/>
    <mergeCell ref="D5:W5"/>
    <mergeCell ref="Z16:AA16"/>
    <mergeCell ref="Z17:AA17"/>
    <mergeCell ref="A115:G115"/>
    <mergeCell ref="A116:G116"/>
    <mergeCell ref="A117:G117"/>
    <mergeCell ref="Z27:AA27"/>
    <mergeCell ref="Z36:AA36"/>
    <mergeCell ref="Z37:AA37"/>
    <mergeCell ref="Z32:AA32"/>
    <mergeCell ref="Z33:AA33"/>
    <mergeCell ref="Z12:AA12"/>
    <mergeCell ref="Z13:AA13"/>
    <mergeCell ref="Z14:AA14"/>
    <mergeCell ref="AD5:AE6"/>
    <mergeCell ref="Z8:AA8"/>
    <mergeCell ref="Z9:AA9"/>
    <mergeCell ref="AD8:AE8"/>
    <mergeCell ref="AD9:AE9"/>
    <mergeCell ref="AD10:AE10"/>
    <mergeCell ref="AD11:AE11"/>
    <mergeCell ref="N6:O6"/>
    <mergeCell ref="L6:M6"/>
    <mergeCell ref="Z26:AA26"/>
    <mergeCell ref="Z20:AA20"/>
    <mergeCell ref="Z21:AA21"/>
    <mergeCell ref="Z10:AA10"/>
    <mergeCell ref="Z11:AA11"/>
    <mergeCell ref="Z15:AA15"/>
    <mergeCell ref="Z18:AA18"/>
    <mergeCell ref="Z19:AA19"/>
    <mergeCell ref="Z22:AA22"/>
    <mergeCell ref="Z23:AA23"/>
    <mergeCell ref="Z24:AA24"/>
    <mergeCell ref="Z25:AA25"/>
    <mergeCell ref="Z28:AA28"/>
    <mergeCell ref="Z29:AA29"/>
    <mergeCell ref="Z30:AA30"/>
    <mergeCell ref="Z31:AA31"/>
    <mergeCell ref="Z34:AA34"/>
    <mergeCell ref="Z35:AA35"/>
    <mergeCell ref="Z46:AA46"/>
    <mergeCell ref="Z47:AA47"/>
    <mergeCell ref="Z38:AA38"/>
    <mergeCell ref="Z39:AA39"/>
    <mergeCell ref="Z40:AA40"/>
    <mergeCell ref="Z41:AA41"/>
    <mergeCell ref="Z48:AA48"/>
    <mergeCell ref="Z49:AA49"/>
    <mergeCell ref="Z50:AA50"/>
    <mergeCell ref="Z51:AA51"/>
    <mergeCell ref="Z42:AA42"/>
    <mergeCell ref="Z43:AA43"/>
    <mergeCell ref="Z44:AA44"/>
    <mergeCell ref="Z45:AA45"/>
    <mergeCell ref="Z64:AA64"/>
    <mergeCell ref="Z65:AA65"/>
    <mergeCell ref="Z52:AA52"/>
    <mergeCell ref="Z53:AA53"/>
    <mergeCell ref="Z54:AA54"/>
    <mergeCell ref="Z55:AA55"/>
    <mergeCell ref="Z56:AA56"/>
    <mergeCell ref="Z57:AA57"/>
    <mergeCell ref="Z74:AA74"/>
    <mergeCell ref="Z75:AA7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84:AA84"/>
    <mergeCell ref="Z85:AA8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Z76:AA76"/>
    <mergeCell ref="Z77:AA77"/>
    <mergeCell ref="Z78:AA78"/>
    <mergeCell ref="Z79:AA79"/>
    <mergeCell ref="Z82:AA82"/>
    <mergeCell ref="Z83:AA83"/>
    <mergeCell ref="Z86:AA86"/>
    <mergeCell ref="Z87:AA87"/>
    <mergeCell ref="Z97:AA97"/>
    <mergeCell ref="Z90:AA90"/>
    <mergeCell ref="Z91:AA91"/>
    <mergeCell ref="Z102:AA102"/>
    <mergeCell ref="Z88:AA88"/>
    <mergeCell ref="Z89:AA89"/>
    <mergeCell ref="Z103:AA103"/>
    <mergeCell ref="Z98:AA98"/>
    <mergeCell ref="Z99:AA99"/>
    <mergeCell ref="Z92:AA92"/>
    <mergeCell ref="Z93:AA93"/>
    <mergeCell ref="AD14:AE14"/>
    <mergeCell ref="AD18:AE18"/>
    <mergeCell ref="AD19:AE19"/>
    <mergeCell ref="AD20:AE20"/>
    <mergeCell ref="AD21:AE21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AD17:AE17"/>
    <mergeCell ref="AD12:AE12"/>
    <mergeCell ref="AD13:AE13"/>
    <mergeCell ref="AD22:AE22"/>
    <mergeCell ref="AD33:AE33"/>
    <mergeCell ref="AD34:AE34"/>
    <mergeCell ref="AD23:AE23"/>
    <mergeCell ref="AD24:AE24"/>
    <mergeCell ref="AD25:AE25"/>
    <mergeCell ref="AD26:AE26"/>
    <mergeCell ref="AD27:AE27"/>
    <mergeCell ref="AD28:AE28"/>
    <mergeCell ref="AD29:AE29"/>
    <mergeCell ref="AD30:AE30"/>
    <mergeCell ref="AD31:AE31"/>
    <mergeCell ref="AD32:AE32"/>
    <mergeCell ref="AD45:AE45"/>
    <mergeCell ref="AD46:AE46"/>
    <mergeCell ref="AD35:AE35"/>
    <mergeCell ref="AD36:AE36"/>
    <mergeCell ref="AD37:AE37"/>
    <mergeCell ref="AD38:AE38"/>
    <mergeCell ref="AD39:AE39"/>
    <mergeCell ref="AD40:AE40"/>
    <mergeCell ref="AD53:AE53"/>
    <mergeCell ref="AD54:AE54"/>
    <mergeCell ref="AD41:AE41"/>
    <mergeCell ref="AD42:AE42"/>
    <mergeCell ref="AD43:AE43"/>
    <mergeCell ref="AD44:AE44"/>
    <mergeCell ref="AD47:AE47"/>
    <mergeCell ref="AD48:AE48"/>
    <mergeCell ref="AD49:AE49"/>
    <mergeCell ref="AD50:AE50"/>
    <mergeCell ref="AD51:AE51"/>
    <mergeCell ref="AD52:AE52"/>
    <mergeCell ref="AD69:AE69"/>
    <mergeCell ref="AD70:AE70"/>
    <mergeCell ref="AD59:AE59"/>
    <mergeCell ref="AD60:AE60"/>
    <mergeCell ref="AD61:AE61"/>
    <mergeCell ref="AD62:AE62"/>
    <mergeCell ref="AD63:AE63"/>
    <mergeCell ref="AD64:AE64"/>
    <mergeCell ref="AD65:AE65"/>
    <mergeCell ref="AD66:AE66"/>
    <mergeCell ref="AD67:AE67"/>
    <mergeCell ref="AD68:AE68"/>
    <mergeCell ref="AD55:AE55"/>
    <mergeCell ref="AD56:AE56"/>
    <mergeCell ref="AD57:AE57"/>
    <mergeCell ref="AD58:AE58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78:AE78"/>
    <mergeCell ref="AD80:AE80"/>
    <mergeCell ref="AD86:AE86"/>
    <mergeCell ref="AD87:AE87"/>
    <mergeCell ref="AD88:AE88"/>
    <mergeCell ref="AD89:AE89"/>
    <mergeCell ref="AD90:AE90"/>
    <mergeCell ref="AD91:AE91"/>
    <mergeCell ref="AD81:AE81"/>
    <mergeCell ref="AD98:AE98"/>
    <mergeCell ref="AD92:AE92"/>
    <mergeCell ref="AD93:AE93"/>
    <mergeCell ref="AD94:AE94"/>
    <mergeCell ref="AD95:AE95"/>
    <mergeCell ref="AD96:AE96"/>
    <mergeCell ref="AD84:AE84"/>
    <mergeCell ref="AD85:AE85"/>
    <mergeCell ref="AD97:AE97"/>
    <mergeCell ref="AF8:AG8"/>
    <mergeCell ref="AF9:AG9"/>
    <mergeCell ref="AF10:AG10"/>
    <mergeCell ref="AF11:AG11"/>
    <mergeCell ref="AF12:AG12"/>
    <mergeCell ref="AF13:AG13"/>
    <mergeCell ref="AF14:AG14"/>
    <mergeCell ref="AD83:AE83"/>
    <mergeCell ref="AD79:AE79"/>
    <mergeCell ref="AD105:AE105"/>
    <mergeCell ref="AD106:AE106"/>
    <mergeCell ref="AD99:AE99"/>
    <mergeCell ref="AD100:AE100"/>
    <mergeCell ref="AD101:AE101"/>
    <mergeCell ref="AD102:AE102"/>
    <mergeCell ref="AD103:AE103"/>
    <mergeCell ref="AF15:AG15"/>
    <mergeCell ref="AF16:AG16"/>
    <mergeCell ref="AF17:AG17"/>
    <mergeCell ref="AF18:AG18"/>
    <mergeCell ref="AF19:AG19"/>
    <mergeCell ref="AF20:AG20"/>
    <mergeCell ref="AF31:AG31"/>
    <mergeCell ref="AF32:AG32"/>
    <mergeCell ref="AF21:AG21"/>
    <mergeCell ref="AF22:AG22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51:AG51"/>
    <mergeCell ref="AF52:AG52"/>
    <mergeCell ref="AF39:AG39"/>
    <mergeCell ref="AF40:AG40"/>
    <mergeCell ref="AF41:AG41"/>
    <mergeCell ref="AF42:AG42"/>
    <mergeCell ref="AF45:AG45"/>
    <mergeCell ref="AF46:AG46"/>
    <mergeCell ref="AF47:AG47"/>
    <mergeCell ref="AF48:AG48"/>
    <mergeCell ref="AF49:AG49"/>
    <mergeCell ref="AF50:AG50"/>
    <mergeCell ref="AF67:AG67"/>
    <mergeCell ref="AF68:AG68"/>
    <mergeCell ref="AF57:AG57"/>
    <mergeCell ref="AF58:AG58"/>
    <mergeCell ref="AF59:AG59"/>
    <mergeCell ref="AF60:AG60"/>
    <mergeCell ref="AF61:AG61"/>
    <mergeCell ref="AF62:AG62"/>
    <mergeCell ref="AF63:AG63"/>
    <mergeCell ref="AF64:AG64"/>
    <mergeCell ref="AF65:AG65"/>
    <mergeCell ref="AF66:AG66"/>
    <mergeCell ref="AF53:AG53"/>
    <mergeCell ref="AF54:AG54"/>
    <mergeCell ref="AF55:AG55"/>
    <mergeCell ref="AF56:AG56"/>
    <mergeCell ref="AF79:AG79"/>
    <mergeCell ref="AF80:AG80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98:AG98"/>
    <mergeCell ref="AF99:AG99"/>
    <mergeCell ref="AF100:AG100"/>
    <mergeCell ref="AF101:AG101"/>
    <mergeCell ref="AF87:AG87"/>
    <mergeCell ref="AF88:AG88"/>
    <mergeCell ref="AF89:AG89"/>
    <mergeCell ref="AF90:AG90"/>
    <mergeCell ref="AF102:AG102"/>
    <mergeCell ref="AF105:AG105"/>
    <mergeCell ref="AF103:AG103"/>
    <mergeCell ref="AF104:AG104"/>
    <mergeCell ref="AD104:AE104"/>
    <mergeCell ref="AF93:AG93"/>
    <mergeCell ref="AF94:AG94"/>
    <mergeCell ref="AF95:AG95"/>
    <mergeCell ref="AF96:AG96"/>
    <mergeCell ref="AF97:AG97"/>
    <mergeCell ref="AF106:AG106"/>
    <mergeCell ref="N106:O106"/>
    <mergeCell ref="V106:W106"/>
    <mergeCell ref="X106:Y106"/>
    <mergeCell ref="P106:Q106"/>
    <mergeCell ref="R106:S106"/>
    <mergeCell ref="T106:U106"/>
    <mergeCell ref="Z106:AA106"/>
    <mergeCell ref="A106:B106"/>
    <mergeCell ref="D106:E106"/>
    <mergeCell ref="L106:M106"/>
    <mergeCell ref="F106:G106"/>
    <mergeCell ref="H106:I106"/>
    <mergeCell ref="J106:K106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X103:Y103"/>
    <mergeCell ref="F103:G103"/>
    <mergeCell ref="H103:I103"/>
    <mergeCell ref="J103:K103"/>
    <mergeCell ref="P103:Q103"/>
    <mergeCell ref="R103:S103"/>
    <mergeCell ref="X102:Y102"/>
    <mergeCell ref="F102:G102"/>
    <mergeCell ref="H102:I102"/>
    <mergeCell ref="J102:K102"/>
    <mergeCell ref="P102:Q102"/>
    <mergeCell ref="A103:B103"/>
    <mergeCell ref="D103:E103"/>
    <mergeCell ref="L103:M103"/>
    <mergeCell ref="N103:O103"/>
    <mergeCell ref="V103:W103"/>
    <mergeCell ref="A102:B102"/>
    <mergeCell ref="D102:E102"/>
    <mergeCell ref="L102:M102"/>
    <mergeCell ref="N102:O102"/>
    <mergeCell ref="V102:W102"/>
    <mergeCell ref="A101:B101"/>
    <mergeCell ref="D101:E101"/>
    <mergeCell ref="L101:M101"/>
    <mergeCell ref="N101:O101"/>
    <mergeCell ref="V101:W101"/>
    <mergeCell ref="X101:Y101"/>
    <mergeCell ref="F101:G101"/>
    <mergeCell ref="H101:I101"/>
    <mergeCell ref="J101:K101"/>
    <mergeCell ref="P101:Q101"/>
    <mergeCell ref="V100:W100"/>
    <mergeCell ref="X100:Y100"/>
    <mergeCell ref="F100:G100"/>
    <mergeCell ref="H100:I100"/>
    <mergeCell ref="J100:K100"/>
    <mergeCell ref="R100:S100"/>
    <mergeCell ref="T100:U100"/>
    <mergeCell ref="R99:S99"/>
    <mergeCell ref="T99:U99"/>
    <mergeCell ref="A100:B100"/>
    <mergeCell ref="D100:E100"/>
    <mergeCell ref="L100:M100"/>
    <mergeCell ref="N100:O100"/>
    <mergeCell ref="A99:B99"/>
    <mergeCell ref="D99:E99"/>
    <mergeCell ref="L99:M99"/>
    <mergeCell ref="N99:O99"/>
    <mergeCell ref="V99:W99"/>
    <mergeCell ref="X99:Y99"/>
    <mergeCell ref="F99:G99"/>
    <mergeCell ref="H99:I99"/>
    <mergeCell ref="J99:K99"/>
    <mergeCell ref="P99:Q99"/>
    <mergeCell ref="V98:W98"/>
    <mergeCell ref="X98:Y98"/>
    <mergeCell ref="F98:G98"/>
    <mergeCell ref="H98:I98"/>
    <mergeCell ref="J98:K98"/>
    <mergeCell ref="P98:Q98"/>
    <mergeCell ref="R98:S98"/>
    <mergeCell ref="T98:U98"/>
    <mergeCell ref="A98:B98"/>
    <mergeCell ref="D98:E98"/>
    <mergeCell ref="L98:M98"/>
    <mergeCell ref="N98:O98"/>
    <mergeCell ref="A97:B97"/>
    <mergeCell ref="D97:E97"/>
    <mergeCell ref="L97:M97"/>
    <mergeCell ref="N97:O97"/>
    <mergeCell ref="V97:W97"/>
    <mergeCell ref="X97:Y97"/>
    <mergeCell ref="F97:G97"/>
    <mergeCell ref="H97:I97"/>
    <mergeCell ref="J97:K97"/>
    <mergeCell ref="P97:Q97"/>
    <mergeCell ref="R97:S97"/>
    <mergeCell ref="T97:U97"/>
    <mergeCell ref="V96:W96"/>
    <mergeCell ref="X96:Y96"/>
    <mergeCell ref="F96:G96"/>
    <mergeCell ref="H96:I96"/>
    <mergeCell ref="J96:K96"/>
    <mergeCell ref="P96:Q96"/>
    <mergeCell ref="R96:S96"/>
    <mergeCell ref="T96:U96"/>
    <mergeCell ref="A96:B96"/>
    <mergeCell ref="D96:E96"/>
    <mergeCell ref="L96:M96"/>
    <mergeCell ref="N96:O96"/>
    <mergeCell ref="A95:B95"/>
    <mergeCell ref="D95:E95"/>
    <mergeCell ref="L95:M95"/>
    <mergeCell ref="N95:O95"/>
    <mergeCell ref="V95:W95"/>
    <mergeCell ref="X95:Y95"/>
    <mergeCell ref="F95:G95"/>
    <mergeCell ref="H95:I95"/>
    <mergeCell ref="J95:K95"/>
    <mergeCell ref="P95:Q95"/>
    <mergeCell ref="R95:S95"/>
    <mergeCell ref="T95:U95"/>
    <mergeCell ref="V94:W94"/>
    <mergeCell ref="X94:Y94"/>
    <mergeCell ref="F94:G94"/>
    <mergeCell ref="H94:I94"/>
    <mergeCell ref="J94:K94"/>
    <mergeCell ref="P94:Q94"/>
    <mergeCell ref="R94:S94"/>
    <mergeCell ref="T94:U94"/>
    <mergeCell ref="A94:B94"/>
    <mergeCell ref="D94:E94"/>
    <mergeCell ref="L94:M94"/>
    <mergeCell ref="N94:O94"/>
    <mergeCell ref="A93:B93"/>
    <mergeCell ref="D93:E93"/>
    <mergeCell ref="L93:M93"/>
    <mergeCell ref="N93:O93"/>
    <mergeCell ref="V93:W93"/>
    <mergeCell ref="X93:Y93"/>
    <mergeCell ref="F93:G93"/>
    <mergeCell ref="H93:I93"/>
    <mergeCell ref="J93:K93"/>
    <mergeCell ref="P93:Q93"/>
    <mergeCell ref="R93:S93"/>
    <mergeCell ref="T93:U93"/>
    <mergeCell ref="V92:W92"/>
    <mergeCell ref="X92:Y92"/>
    <mergeCell ref="F92:G92"/>
    <mergeCell ref="H92:I92"/>
    <mergeCell ref="J92:K92"/>
    <mergeCell ref="P92:Q92"/>
    <mergeCell ref="R92:S92"/>
    <mergeCell ref="T92:U92"/>
    <mergeCell ref="A92:B92"/>
    <mergeCell ref="D92:E92"/>
    <mergeCell ref="L92:M92"/>
    <mergeCell ref="N92:O92"/>
    <mergeCell ref="A91:B91"/>
    <mergeCell ref="D91:E91"/>
    <mergeCell ref="L91:M91"/>
    <mergeCell ref="N91:O91"/>
    <mergeCell ref="V91:W91"/>
    <mergeCell ref="X91:Y91"/>
    <mergeCell ref="F91:G91"/>
    <mergeCell ref="H91:I91"/>
    <mergeCell ref="J91:K91"/>
    <mergeCell ref="P91:Q91"/>
    <mergeCell ref="R91:S91"/>
    <mergeCell ref="T91:U91"/>
    <mergeCell ref="V90:W90"/>
    <mergeCell ref="X90:Y90"/>
    <mergeCell ref="F90:G90"/>
    <mergeCell ref="H90:I90"/>
    <mergeCell ref="J90:K90"/>
    <mergeCell ref="P90:Q90"/>
    <mergeCell ref="R90:S90"/>
    <mergeCell ref="T90:U90"/>
    <mergeCell ref="A90:B90"/>
    <mergeCell ref="D90:E90"/>
    <mergeCell ref="L90:M90"/>
    <mergeCell ref="N90:O90"/>
    <mergeCell ref="A89:B89"/>
    <mergeCell ref="D89:E89"/>
    <mergeCell ref="L89:M89"/>
    <mergeCell ref="N89:O89"/>
    <mergeCell ref="V89:W89"/>
    <mergeCell ref="X89:Y89"/>
    <mergeCell ref="F89:G89"/>
    <mergeCell ref="H89:I89"/>
    <mergeCell ref="J89:K89"/>
    <mergeCell ref="P89:Q89"/>
    <mergeCell ref="R89:S89"/>
    <mergeCell ref="T89:U89"/>
    <mergeCell ref="V88:W88"/>
    <mergeCell ref="X88:Y88"/>
    <mergeCell ref="F88:G88"/>
    <mergeCell ref="H88:I88"/>
    <mergeCell ref="J88:K88"/>
    <mergeCell ref="P88:Q88"/>
    <mergeCell ref="R88:S88"/>
    <mergeCell ref="T88:U88"/>
    <mergeCell ref="A88:B88"/>
    <mergeCell ref="D88:E88"/>
    <mergeCell ref="L88:M88"/>
    <mergeCell ref="N88:O88"/>
    <mergeCell ref="A87:B87"/>
    <mergeCell ref="D87:E87"/>
    <mergeCell ref="L87:M87"/>
    <mergeCell ref="N87:O87"/>
    <mergeCell ref="V87:W87"/>
    <mergeCell ref="X87:Y87"/>
    <mergeCell ref="F87:G87"/>
    <mergeCell ref="H87:I87"/>
    <mergeCell ref="J87:K87"/>
    <mergeCell ref="P87:Q87"/>
    <mergeCell ref="R87:S87"/>
    <mergeCell ref="T87:U87"/>
    <mergeCell ref="V86:W86"/>
    <mergeCell ref="X86:Y86"/>
    <mergeCell ref="F86:G86"/>
    <mergeCell ref="H86:I86"/>
    <mergeCell ref="J86:K86"/>
    <mergeCell ref="P86:Q86"/>
    <mergeCell ref="R86:S86"/>
    <mergeCell ref="T86:U86"/>
    <mergeCell ref="A86:B86"/>
    <mergeCell ref="D86:E86"/>
    <mergeCell ref="L86:M86"/>
    <mergeCell ref="N86:O86"/>
    <mergeCell ref="A85:B85"/>
    <mergeCell ref="D85:E85"/>
    <mergeCell ref="L85:M85"/>
    <mergeCell ref="N85:O85"/>
    <mergeCell ref="V85:W85"/>
    <mergeCell ref="X85:Y85"/>
    <mergeCell ref="F85:G85"/>
    <mergeCell ref="H85:I85"/>
    <mergeCell ref="J85:K85"/>
    <mergeCell ref="P85:Q85"/>
    <mergeCell ref="R85:S85"/>
    <mergeCell ref="T85:U85"/>
    <mergeCell ref="V84:W84"/>
    <mergeCell ref="X84:Y84"/>
    <mergeCell ref="F84:G84"/>
    <mergeCell ref="H84:I84"/>
    <mergeCell ref="J84:K84"/>
    <mergeCell ref="P84:Q84"/>
    <mergeCell ref="R84:S84"/>
    <mergeCell ref="T84:U84"/>
    <mergeCell ref="A84:B84"/>
    <mergeCell ref="D84:E84"/>
    <mergeCell ref="L84:M84"/>
    <mergeCell ref="N84:O84"/>
    <mergeCell ref="A83:B83"/>
    <mergeCell ref="D83:E83"/>
    <mergeCell ref="L83:M83"/>
    <mergeCell ref="N83:O83"/>
    <mergeCell ref="V83:W83"/>
    <mergeCell ref="X83:Y83"/>
    <mergeCell ref="F83:G83"/>
    <mergeCell ref="H83:I83"/>
    <mergeCell ref="J83:K83"/>
    <mergeCell ref="P83:Q83"/>
    <mergeCell ref="R83:S83"/>
    <mergeCell ref="T83:U83"/>
    <mergeCell ref="V82:W82"/>
    <mergeCell ref="X82:Y82"/>
    <mergeCell ref="F82:G82"/>
    <mergeCell ref="H82:I82"/>
    <mergeCell ref="J82:K82"/>
    <mergeCell ref="P82:Q82"/>
    <mergeCell ref="R82:S82"/>
    <mergeCell ref="T82:U82"/>
    <mergeCell ref="A82:B82"/>
    <mergeCell ref="D82:E82"/>
    <mergeCell ref="L82:M82"/>
    <mergeCell ref="N82:O82"/>
    <mergeCell ref="A81:B81"/>
    <mergeCell ref="D81:E81"/>
    <mergeCell ref="L81:M81"/>
    <mergeCell ref="N81:O81"/>
    <mergeCell ref="V81:W81"/>
    <mergeCell ref="X81:Y81"/>
    <mergeCell ref="F81:G81"/>
    <mergeCell ref="H81:I81"/>
    <mergeCell ref="J81:K81"/>
    <mergeCell ref="P81:Q81"/>
    <mergeCell ref="R81:S81"/>
    <mergeCell ref="T81:U81"/>
    <mergeCell ref="V80:W80"/>
    <mergeCell ref="X80:Y80"/>
    <mergeCell ref="F80:G80"/>
    <mergeCell ref="H80:I80"/>
    <mergeCell ref="J80:K80"/>
    <mergeCell ref="P80:Q80"/>
    <mergeCell ref="R80:S80"/>
    <mergeCell ref="T80:U80"/>
    <mergeCell ref="A80:B80"/>
    <mergeCell ref="D80:E80"/>
    <mergeCell ref="L80:M80"/>
    <mergeCell ref="N80:O80"/>
    <mergeCell ref="A79:B79"/>
    <mergeCell ref="D79:E79"/>
    <mergeCell ref="L79:M79"/>
    <mergeCell ref="N79:O79"/>
    <mergeCell ref="V79:W79"/>
    <mergeCell ref="X79:Y79"/>
    <mergeCell ref="F79:G79"/>
    <mergeCell ref="H79:I79"/>
    <mergeCell ref="J79:K79"/>
    <mergeCell ref="P79:Q79"/>
    <mergeCell ref="R79:S79"/>
    <mergeCell ref="T79:U79"/>
    <mergeCell ref="V78:W78"/>
    <mergeCell ref="X78:Y78"/>
    <mergeCell ref="F78:G78"/>
    <mergeCell ref="H78:I78"/>
    <mergeCell ref="J78:K78"/>
    <mergeCell ref="P78:Q78"/>
    <mergeCell ref="R78:S78"/>
    <mergeCell ref="T78:U78"/>
    <mergeCell ref="A78:B78"/>
    <mergeCell ref="D78:E78"/>
    <mergeCell ref="L78:M78"/>
    <mergeCell ref="N78:O78"/>
    <mergeCell ref="A77:B77"/>
    <mergeCell ref="D77:E77"/>
    <mergeCell ref="L77:M77"/>
    <mergeCell ref="N77:O77"/>
    <mergeCell ref="V77:W77"/>
    <mergeCell ref="X77:Y77"/>
    <mergeCell ref="F77:G77"/>
    <mergeCell ref="H77:I77"/>
    <mergeCell ref="J77:K77"/>
    <mergeCell ref="P77:Q77"/>
    <mergeCell ref="R77:S77"/>
    <mergeCell ref="T77:U77"/>
    <mergeCell ref="V76:W76"/>
    <mergeCell ref="X76:Y76"/>
    <mergeCell ref="F76:G76"/>
    <mergeCell ref="H76:I76"/>
    <mergeCell ref="J76:K76"/>
    <mergeCell ref="P76:Q76"/>
    <mergeCell ref="R76:S76"/>
    <mergeCell ref="T76:U76"/>
    <mergeCell ref="A76:B76"/>
    <mergeCell ref="D76:E76"/>
    <mergeCell ref="L76:M76"/>
    <mergeCell ref="N76:O76"/>
    <mergeCell ref="A75:B75"/>
    <mergeCell ref="D75:E75"/>
    <mergeCell ref="L75:M75"/>
    <mergeCell ref="N75:O75"/>
    <mergeCell ref="V75:W75"/>
    <mergeCell ref="X75:Y75"/>
    <mergeCell ref="F75:G75"/>
    <mergeCell ref="H75:I75"/>
    <mergeCell ref="J75:K75"/>
    <mergeCell ref="P75:Q75"/>
    <mergeCell ref="R75:S75"/>
    <mergeCell ref="T75:U75"/>
    <mergeCell ref="V74:W74"/>
    <mergeCell ref="X74:Y74"/>
    <mergeCell ref="F74:G74"/>
    <mergeCell ref="H74:I74"/>
    <mergeCell ref="J74:K74"/>
    <mergeCell ref="P74:Q74"/>
    <mergeCell ref="R74:S74"/>
    <mergeCell ref="T74:U74"/>
    <mergeCell ref="A74:B74"/>
    <mergeCell ref="D74:E74"/>
    <mergeCell ref="L74:M74"/>
    <mergeCell ref="N74:O74"/>
    <mergeCell ref="A73:B73"/>
    <mergeCell ref="D73:E73"/>
    <mergeCell ref="L73:M73"/>
    <mergeCell ref="N73:O73"/>
    <mergeCell ref="V73:W73"/>
    <mergeCell ref="X73:Y73"/>
    <mergeCell ref="F73:G73"/>
    <mergeCell ref="H73:I73"/>
    <mergeCell ref="J73:K73"/>
    <mergeCell ref="P73:Q73"/>
    <mergeCell ref="R73:S73"/>
    <mergeCell ref="T73:U73"/>
    <mergeCell ref="V72:W72"/>
    <mergeCell ref="X72:Y72"/>
    <mergeCell ref="F72:G72"/>
    <mergeCell ref="H72:I72"/>
    <mergeCell ref="J72:K72"/>
    <mergeCell ref="P72:Q72"/>
    <mergeCell ref="R72:S72"/>
    <mergeCell ref="T72:U72"/>
    <mergeCell ref="A72:B72"/>
    <mergeCell ref="D72:E72"/>
    <mergeCell ref="L72:M72"/>
    <mergeCell ref="N72:O72"/>
    <mergeCell ref="A71:B71"/>
    <mergeCell ref="D71:E71"/>
    <mergeCell ref="L71:M71"/>
    <mergeCell ref="N71:O71"/>
    <mergeCell ref="V71:W71"/>
    <mergeCell ref="X71:Y71"/>
    <mergeCell ref="F71:G71"/>
    <mergeCell ref="H71:I71"/>
    <mergeCell ref="J71:K71"/>
    <mergeCell ref="P71:Q71"/>
    <mergeCell ref="R71:S71"/>
    <mergeCell ref="T71:U71"/>
    <mergeCell ref="V70:W70"/>
    <mergeCell ref="X70:Y70"/>
    <mergeCell ref="F70:G70"/>
    <mergeCell ref="H70:I70"/>
    <mergeCell ref="J70:K70"/>
    <mergeCell ref="P70:Q70"/>
    <mergeCell ref="R70:S70"/>
    <mergeCell ref="T70:U70"/>
    <mergeCell ref="A70:B70"/>
    <mergeCell ref="D70:E70"/>
    <mergeCell ref="L70:M70"/>
    <mergeCell ref="N70:O70"/>
    <mergeCell ref="A69:B69"/>
    <mergeCell ref="D69:E69"/>
    <mergeCell ref="L69:M69"/>
    <mergeCell ref="N69:O69"/>
    <mergeCell ref="V69:W69"/>
    <mergeCell ref="X69:Y69"/>
    <mergeCell ref="F69:G69"/>
    <mergeCell ref="H69:I69"/>
    <mergeCell ref="J69:K69"/>
    <mergeCell ref="P69:Q69"/>
    <mergeCell ref="R69:S69"/>
    <mergeCell ref="T69:U69"/>
    <mergeCell ref="V68:W68"/>
    <mergeCell ref="X68:Y68"/>
    <mergeCell ref="F68:G68"/>
    <mergeCell ref="H68:I68"/>
    <mergeCell ref="J68:K68"/>
    <mergeCell ref="P68:Q68"/>
    <mergeCell ref="R68:S68"/>
    <mergeCell ref="T68:U68"/>
    <mergeCell ref="A68:B68"/>
    <mergeCell ref="D68:E68"/>
    <mergeCell ref="L68:M68"/>
    <mergeCell ref="N68:O68"/>
    <mergeCell ref="A67:B67"/>
    <mergeCell ref="D67:E67"/>
    <mergeCell ref="L67:M67"/>
    <mergeCell ref="N67:O67"/>
    <mergeCell ref="V67:W67"/>
    <mergeCell ref="X67:Y67"/>
    <mergeCell ref="F67:G67"/>
    <mergeCell ref="H67:I67"/>
    <mergeCell ref="J67:K67"/>
    <mergeCell ref="P67:Q67"/>
    <mergeCell ref="R67:S67"/>
    <mergeCell ref="T67:U67"/>
    <mergeCell ref="V66:W66"/>
    <mergeCell ref="X66:Y66"/>
    <mergeCell ref="F66:G66"/>
    <mergeCell ref="H66:I66"/>
    <mergeCell ref="J66:K66"/>
    <mergeCell ref="P66:Q66"/>
    <mergeCell ref="R66:S66"/>
    <mergeCell ref="T66:U66"/>
    <mergeCell ref="A66:B66"/>
    <mergeCell ref="D66:E66"/>
    <mergeCell ref="L66:M66"/>
    <mergeCell ref="N66:O66"/>
    <mergeCell ref="A65:B65"/>
    <mergeCell ref="D65:E65"/>
    <mergeCell ref="L65:M65"/>
    <mergeCell ref="N65:O65"/>
    <mergeCell ref="V65:W65"/>
    <mergeCell ref="X65:Y65"/>
    <mergeCell ref="F65:G65"/>
    <mergeCell ref="H65:I65"/>
    <mergeCell ref="J65:K65"/>
    <mergeCell ref="P65:Q65"/>
    <mergeCell ref="R65:S65"/>
    <mergeCell ref="T65:U65"/>
    <mergeCell ref="V64:W64"/>
    <mergeCell ref="X64:Y64"/>
    <mergeCell ref="F64:G64"/>
    <mergeCell ref="H64:I64"/>
    <mergeCell ref="J64:K64"/>
    <mergeCell ref="P64:Q64"/>
    <mergeCell ref="R64:S64"/>
    <mergeCell ref="T64:U64"/>
    <mergeCell ref="A64:B64"/>
    <mergeCell ref="D64:E64"/>
    <mergeCell ref="L64:M64"/>
    <mergeCell ref="N64:O64"/>
    <mergeCell ref="A63:B63"/>
    <mergeCell ref="D63:E63"/>
    <mergeCell ref="L63:M63"/>
    <mergeCell ref="N63:O63"/>
    <mergeCell ref="V63:W63"/>
    <mergeCell ref="X63:Y63"/>
    <mergeCell ref="F63:G63"/>
    <mergeCell ref="H63:I63"/>
    <mergeCell ref="J63:K63"/>
    <mergeCell ref="P63:Q63"/>
    <mergeCell ref="R63:S63"/>
    <mergeCell ref="T63:U63"/>
    <mergeCell ref="V62:W62"/>
    <mergeCell ref="X62:Y62"/>
    <mergeCell ref="F62:G62"/>
    <mergeCell ref="H62:I62"/>
    <mergeCell ref="J62:K62"/>
    <mergeCell ref="P62:Q62"/>
    <mergeCell ref="R62:S62"/>
    <mergeCell ref="T62:U62"/>
    <mergeCell ref="A62:B62"/>
    <mergeCell ref="D62:E62"/>
    <mergeCell ref="L62:M62"/>
    <mergeCell ref="N62:O62"/>
    <mergeCell ref="A61:B61"/>
    <mergeCell ref="D61:E61"/>
    <mergeCell ref="L61:M61"/>
    <mergeCell ref="N61:O61"/>
    <mergeCell ref="V61:W61"/>
    <mergeCell ref="X61:Y61"/>
    <mergeCell ref="F61:G61"/>
    <mergeCell ref="H61:I61"/>
    <mergeCell ref="J61:K61"/>
    <mergeCell ref="P61:Q61"/>
    <mergeCell ref="R61:S61"/>
    <mergeCell ref="T61:U61"/>
    <mergeCell ref="V60:W60"/>
    <mergeCell ref="X60:Y60"/>
    <mergeCell ref="F60:G60"/>
    <mergeCell ref="H60:I60"/>
    <mergeCell ref="J60:K60"/>
    <mergeCell ref="P60:Q60"/>
    <mergeCell ref="R60:S60"/>
    <mergeCell ref="T60:U60"/>
    <mergeCell ref="A60:B60"/>
    <mergeCell ref="D60:E60"/>
    <mergeCell ref="L60:M60"/>
    <mergeCell ref="N60:O60"/>
    <mergeCell ref="A59:B59"/>
    <mergeCell ref="D59:E59"/>
    <mergeCell ref="L59:M59"/>
    <mergeCell ref="N59:O59"/>
    <mergeCell ref="V59:W59"/>
    <mergeCell ref="X59:Y59"/>
    <mergeCell ref="F59:G59"/>
    <mergeCell ref="H59:I59"/>
    <mergeCell ref="J59:K59"/>
    <mergeCell ref="P59:Q59"/>
    <mergeCell ref="R59:S59"/>
    <mergeCell ref="T59:U59"/>
    <mergeCell ref="V58:W58"/>
    <mergeCell ref="X58:Y58"/>
    <mergeCell ref="F58:G58"/>
    <mergeCell ref="H58:I58"/>
    <mergeCell ref="J58:K58"/>
    <mergeCell ref="P58:Q58"/>
    <mergeCell ref="R58:S58"/>
    <mergeCell ref="T58:U58"/>
    <mergeCell ref="A58:B58"/>
    <mergeCell ref="D58:E58"/>
    <mergeCell ref="L58:M58"/>
    <mergeCell ref="N58:O58"/>
    <mergeCell ref="A57:B57"/>
    <mergeCell ref="D57:E57"/>
    <mergeCell ref="L57:M57"/>
    <mergeCell ref="N57:O57"/>
    <mergeCell ref="V57:W57"/>
    <mergeCell ref="X57:Y57"/>
    <mergeCell ref="F57:G57"/>
    <mergeCell ref="H57:I57"/>
    <mergeCell ref="J57:K57"/>
    <mergeCell ref="P57:Q57"/>
    <mergeCell ref="R57:S57"/>
    <mergeCell ref="T57:U57"/>
    <mergeCell ref="V56:W56"/>
    <mergeCell ref="X56:Y56"/>
    <mergeCell ref="F56:G56"/>
    <mergeCell ref="H56:I56"/>
    <mergeCell ref="J56:K56"/>
    <mergeCell ref="P56:Q56"/>
    <mergeCell ref="R56:S56"/>
    <mergeCell ref="T56:U56"/>
    <mergeCell ref="A56:B56"/>
    <mergeCell ref="D56:E56"/>
    <mergeCell ref="L56:M56"/>
    <mergeCell ref="N56:O56"/>
    <mergeCell ref="A55:B55"/>
    <mergeCell ref="D55:E55"/>
    <mergeCell ref="L55:M55"/>
    <mergeCell ref="N55:O55"/>
    <mergeCell ref="V55:W55"/>
    <mergeCell ref="X55:Y55"/>
    <mergeCell ref="F55:G55"/>
    <mergeCell ref="H55:I55"/>
    <mergeCell ref="J55:K55"/>
    <mergeCell ref="P55:Q55"/>
    <mergeCell ref="R55:S55"/>
    <mergeCell ref="T55:U55"/>
    <mergeCell ref="V54:W54"/>
    <mergeCell ref="X54:Y54"/>
    <mergeCell ref="F54:G54"/>
    <mergeCell ref="H54:I54"/>
    <mergeCell ref="J54:K54"/>
    <mergeCell ref="P54:Q54"/>
    <mergeCell ref="R54:S54"/>
    <mergeCell ref="T54:U54"/>
    <mergeCell ref="A54:B54"/>
    <mergeCell ref="D54:E54"/>
    <mergeCell ref="L54:M54"/>
    <mergeCell ref="N54:O54"/>
    <mergeCell ref="A53:B53"/>
    <mergeCell ref="D53:E53"/>
    <mergeCell ref="L53:M53"/>
    <mergeCell ref="N53:O53"/>
    <mergeCell ref="V53:W53"/>
    <mergeCell ref="X53:Y53"/>
    <mergeCell ref="F53:G53"/>
    <mergeCell ref="H53:I53"/>
    <mergeCell ref="J53:K53"/>
    <mergeCell ref="P53:Q53"/>
    <mergeCell ref="R53:S53"/>
    <mergeCell ref="T53:U53"/>
    <mergeCell ref="V52:W52"/>
    <mergeCell ref="X52:Y52"/>
    <mergeCell ref="F52:G52"/>
    <mergeCell ref="H52:I52"/>
    <mergeCell ref="J52:K52"/>
    <mergeCell ref="P52:Q52"/>
    <mergeCell ref="R52:S52"/>
    <mergeCell ref="T52:U52"/>
    <mergeCell ref="A52:B52"/>
    <mergeCell ref="D52:E52"/>
    <mergeCell ref="L52:M52"/>
    <mergeCell ref="N52:O52"/>
    <mergeCell ref="A51:B51"/>
    <mergeCell ref="D51:E51"/>
    <mergeCell ref="L51:M51"/>
    <mergeCell ref="N51:O51"/>
    <mergeCell ref="V51:W51"/>
    <mergeCell ref="X51:Y51"/>
    <mergeCell ref="F51:G51"/>
    <mergeCell ref="H51:I51"/>
    <mergeCell ref="J51:K51"/>
    <mergeCell ref="P51:Q51"/>
    <mergeCell ref="R51:S51"/>
    <mergeCell ref="T51:U51"/>
    <mergeCell ref="V50:W50"/>
    <mergeCell ref="X50:Y50"/>
    <mergeCell ref="F50:G50"/>
    <mergeCell ref="H50:I50"/>
    <mergeCell ref="J50:K50"/>
    <mergeCell ref="P50:Q50"/>
    <mergeCell ref="R50:S50"/>
    <mergeCell ref="T50:U50"/>
    <mergeCell ref="A50:B50"/>
    <mergeCell ref="D50:E50"/>
    <mergeCell ref="L50:M50"/>
    <mergeCell ref="N50:O50"/>
    <mergeCell ref="A49:B49"/>
    <mergeCell ref="D49:E49"/>
    <mergeCell ref="L49:M49"/>
    <mergeCell ref="N49:O49"/>
    <mergeCell ref="V49:W49"/>
    <mergeCell ref="X49:Y49"/>
    <mergeCell ref="F49:G49"/>
    <mergeCell ref="H49:I49"/>
    <mergeCell ref="J49:K49"/>
    <mergeCell ref="P49:Q49"/>
    <mergeCell ref="R49:S49"/>
    <mergeCell ref="T49:U49"/>
    <mergeCell ref="V48:W48"/>
    <mergeCell ref="X48:Y48"/>
    <mergeCell ref="F48:G48"/>
    <mergeCell ref="H48:I48"/>
    <mergeCell ref="J48:K48"/>
    <mergeCell ref="P48:Q48"/>
    <mergeCell ref="R48:S48"/>
    <mergeCell ref="T48:U48"/>
    <mergeCell ref="A48:B48"/>
    <mergeCell ref="D48:E48"/>
    <mergeCell ref="L48:M48"/>
    <mergeCell ref="N48:O48"/>
    <mergeCell ref="A47:B47"/>
    <mergeCell ref="D47:E47"/>
    <mergeCell ref="L47:M47"/>
    <mergeCell ref="N47:O47"/>
    <mergeCell ref="V47:W47"/>
    <mergeCell ref="X47:Y47"/>
    <mergeCell ref="F47:G47"/>
    <mergeCell ref="H47:I47"/>
    <mergeCell ref="J47:K47"/>
    <mergeCell ref="P47:Q47"/>
    <mergeCell ref="R47:S47"/>
    <mergeCell ref="T47:U47"/>
    <mergeCell ref="V46:W46"/>
    <mergeCell ref="X46:Y46"/>
    <mergeCell ref="F46:G46"/>
    <mergeCell ref="H46:I46"/>
    <mergeCell ref="J46:K46"/>
    <mergeCell ref="P46:Q46"/>
    <mergeCell ref="R46:S46"/>
    <mergeCell ref="T46:U46"/>
    <mergeCell ref="A46:B46"/>
    <mergeCell ref="D46:E46"/>
    <mergeCell ref="L46:M46"/>
    <mergeCell ref="N46:O46"/>
    <mergeCell ref="A45:B45"/>
    <mergeCell ref="D45:E45"/>
    <mergeCell ref="L45:M45"/>
    <mergeCell ref="N45:O45"/>
    <mergeCell ref="V45:W45"/>
    <mergeCell ref="X45:Y45"/>
    <mergeCell ref="F45:G45"/>
    <mergeCell ref="H45:I45"/>
    <mergeCell ref="J45:K45"/>
    <mergeCell ref="P45:Q45"/>
    <mergeCell ref="R45:S45"/>
    <mergeCell ref="T45:U45"/>
    <mergeCell ref="V44:W44"/>
    <mergeCell ref="X44:Y44"/>
    <mergeCell ref="F44:G44"/>
    <mergeCell ref="H44:I44"/>
    <mergeCell ref="J44:K44"/>
    <mergeCell ref="P44:Q44"/>
    <mergeCell ref="R44:S44"/>
    <mergeCell ref="T44:U44"/>
    <mergeCell ref="A44:B44"/>
    <mergeCell ref="D44:E44"/>
    <mergeCell ref="L44:M44"/>
    <mergeCell ref="N44:O44"/>
    <mergeCell ref="A43:B43"/>
    <mergeCell ref="D43:E43"/>
    <mergeCell ref="L43:M43"/>
    <mergeCell ref="N43:O43"/>
    <mergeCell ref="V43:W43"/>
    <mergeCell ref="X43:Y43"/>
    <mergeCell ref="F43:G43"/>
    <mergeCell ref="H43:I43"/>
    <mergeCell ref="J43:K43"/>
    <mergeCell ref="P43:Q43"/>
    <mergeCell ref="R43:S43"/>
    <mergeCell ref="T43:U43"/>
    <mergeCell ref="V42:W42"/>
    <mergeCell ref="X42:Y42"/>
    <mergeCell ref="F42:G42"/>
    <mergeCell ref="H42:I42"/>
    <mergeCell ref="J42:K42"/>
    <mergeCell ref="P42:Q42"/>
    <mergeCell ref="R42:S42"/>
    <mergeCell ref="T42:U42"/>
    <mergeCell ref="A42:B42"/>
    <mergeCell ref="D42:E42"/>
    <mergeCell ref="L42:M42"/>
    <mergeCell ref="N42:O42"/>
    <mergeCell ref="A41:B41"/>
    <mergeCell ref="D41:E41"/>
    <mergeCell ref="L41:M41"/>
    <mergeCell ref="N41:O41"/>
    <mergeCell ref="V41:W41"/>
    <mergeCell ref="X41:Y41"/>
    <mergeCell ref="F41:G41"/>
    <mergeCell ref="H41:I41"/>
    <mergeCell ref="J41:K41"/>
    <mergeCell ref="P41:Q41"/>
    <mergeCell ref="R41:S41"/>
    <mergeCell ref="T41:U41"/>
    <mergeCell ref="V40:W40"/>
    <mergeCell ref="X40:Y40"/>
    <mergeCell ref="F40:G40"/>
    <mergeCell ref="H40:I40"/>
    <mergeCell ref="J40:K40"/>
    <mergeCell ref="P40:Q40"/>
    <mergeCell ref="R40:S40"/>
    <mergeCell ref="T40:U40"/>
    <mergeCell ref="A40:B40"/>
    <mergeCell ref="D40:E40"/>
    <mergeCell ref="L40:M40"/>
    <mergeCell ref="N40:O40"/>
    <mergeCell ref="A39:B39"/>
    <mergeCell ref="D39:E39"/>
    <mergeCell ref="L39:M39"/>
    <mergeCell ref="N39:O39"/>
    <mergeCell ref="V39:W39"/>
    <mergeCell ref="X39:Y39"/>
    <mergeCell ref="F39:G39"/>
    <mergeCell ref="H39:I39"/>
    <mergeCell ref="J39:K39"/>
    <mergeCell ref="P39:Q39"/>
    <mergeCell ref="R39:S39"/>
    <mergeCell ref="T39:U39"/>
    <mergeCell ref="V38:W38"/>
    <mergeCell ref="X38:Y38"/>
    <mergeCell ref="F38:G38"/>
    <mergeCell ref="H38:I38"/>
    <mergeCell ref="J38:K38"/>
    <mergeCell ref="P38:Q38"/>
    <mergeCell ref="R38:S38"/>
    <mergeCell ref="T38:U38"/>
    <mergeCell ref="A38:B38"/>
    <mergeCell ref="D38:E38"/>
    <mergeCell ref="L38:M38"/>
    <mergeCell ref="N38:O38"/>
    <mergeCell ref="A37:B37"/>
    <mergeCell ref="D37:E37"/>
    <mergeCell ref="L37:M37"/>
    <mergeCell ref="N37:O37"/>
    <mergeCell ref="V37:W37"/>
    <mergeCell ref="X37:Y37"/>
    <mergeCell ref="F37:G37"/>
    <mergeCell ref="H37:I37"/>
    <mergeCell ref="J37:K37"/>
    <mergeCell ref="P37:Q37"/>
    <mergeCell ref="R37:S37"/>
    <mergeCell ref="T37:U37"/>
    <mergeCell ref="V36:W36"/>
    <mergeCell ref="X36:Y36"/>
    <mergeCell ref="F36:G36"/>
    <mergeCell ref="H36:I36"/>
    <mergeCell ref="J36:K36"/>
    <mergeCell ref="P36:Q36"/>
    <mergeCell ref="R36:S36"/>
    <mergeCell ref="T36:U36"/>
    <mergeCell ref="A36:B36"/>
    <mergeCell ref="D36:E36"/>
    <mergeCell ref="L36:M36"/>
    <mergeCell ref="N36:O36"/>
    <mergeCell ref="A35:B35"/>
    <mergeCell ref="D35:E35"/>
    <mergeCell ref="L35:M35"/>
    <mergeCell ref="N35:O35"/>
    <mergeCell ref="V35:W35"/>
    <mergeCell ref="X35:Y35"/>
    <mergeCell ref="F35:G35"/>
    <mergeCell ref="H35:I35"/>
    <mergeCell ref="J35:K35"/>
    <mergeCell ref="P35:Q35"/>
    <mergeCell ref="R35:S35"/>
    <mergeCell ref="T35:U35"/>
    <mergeCell ref="V34:W34"/>
    <mergeCell ref="X34:Y34"/>
    <mergeCell ref="F34:G34"/>
    <mergeCell ref="H34:I34"/>
    <mergeCell ref="J34:K34"/>
    <mergeCell ref="P34:Q34"/>
    <mergeCell ref="R34:S34"/>
    <mergeCell ref="T34:U34"/>
    <mergeCell ref="A34:B34"/>
    <mergeCell ref="D34:E34"/>
    <mergeCell ref="L34:M34"/>
    <mergeCell ref="N34:O34"/>
    <mergeCell ref="A33:B33"/>
    <mergeCell ref="D33:E33"/>
    <mergeCell ref="L33:M33"/>
    <mergeCell ref="N33:O33"/>
    <mergeCell ref="V33:W33"/>
    <mergeCell ref="X33:Y33"/>
    <mergeCell ref="F33:G33"/>
    <mergeCell ref="H33:I33"/>
    <mergeCell ref="J33:K33"/>
    <mergeCell ref="P33:Q33"/>
    <mergeCell ref="R33:S33"/>
    <mergeCell ref="T33:U33"/>
    <mergeCell ref="V32:W32"/>
    <mergeCell ref="X32:Y32"/>
    <mergeCell ref="F32:G32"/>
    <mergeCell ref="H32:I32"/>
    <mergeCell ref="J32:K32"/>
    <mergeCell ref="P32:Q32"/>
    <mergeCell ref="R32:S32"/>
    <mergeCell ref="T32:U32"/>
    <mergeCell ref="A32:B32"/>
    <mergeCell ref="D32:E32"/>
    <mergeCell ref="L32:M32"/>
    <mergeCell ref="N32:O32"/>
    <mergeCell ref="A31:B31"/>
    <mergeCell ref="D31:E31"/>
    <mergeCell ref="L31:M31"/>
    <mergeCell ref="N31:O31"/>
    <mergeCell ref="V31:W31"/>
    <mergeCell ref="X31:Y31"/>
    <mergeCell ref="F31:G31"/>
    <mergeCell ref="H31:I31"/>
    <mergeCell ref="J31:K31"/>
    <mergeCell ref="P31:Q31"/>
    <mergeCell ref="R31:S31"/>
    <mergeCell ref="T31:U31"/>
    <mergeCell ref="V30:W30"/>
    <mergeCell ref="X30:Y30"/>
    <mergeCell ref="F30:G30"/>
    <mergeCell ref="H30:I30"/>
    <mergeCell ref="J30:K30"/>
    <mergeCell ref="P30:Q30"/>
    <mergeCell ref="R30:S30"/>
    <mergeCell ref="T30:U30"/>
    <mergeCell ref="A30:B30"/>
    <mergeCell ref="D30:E30"/>
    <mergeCell ref="L30:M30"/>
    <mergeCell ref="N30:O30"/>
    <mergeCell ref="A29:B29"/>
    <mergeCell ref="D29:E29"/>
    <mergeCell ref="L29:M29"/>
    <mergeCell ref="N29:O29"/>
    <mergeCell ref="V29:W29"/>
    <mergeCell ref="X29:Y29"/>
    <mergeCell ref="F29:G29"/>
    <mergeCell ref="H29:I29"/>
    <mergeCell ref="J29:K29"/>
    <mergeCell ref="P29:Q29"/>
    <mergeCell ref="R29:S29"/>
    <mergeCell ref="T29:U29"/>
    <mergeCell ref="V28:W28"/>
    <mergeCell ref="X28:Y28"/>
    <mergeCell ref="F28:G28"/>
    <mergeCell ref="H28:I28"/>
    <mergeCell ref="J28:K28"/>
    <mergeCell ref="P28:Q28"/>
    <mergeCell ref="R28:S28"/>
    <mergeCell ref="T28:U28"/>
    <mergeCell ref="A28:B28"/>
    <mergeCell ref="D28:E28"/>
    <mergeCell ref="L28:M28"/>
    <mergeCell ref="N28:O28"/>
    <mergeCell ref="A27:B27"/>
    <mergeCell ref="D27:E27"/>
    <mergeCell ref="L27:M27"/>
    <mergeCell ref="N27:O27"/>
    <mergeCell ref="V27:W27"/>
    <mergeCell ref="X27:Y27"/>
    <mergeCell ref="F27:G27"/>
    <mergeCell ref="H27:I27"/>
    <mergeCell ref="J27:K27"/>
    <mergeCell ref="P27:Q27"/>
    <mergeCell ref="R27:S27"/>
    <mergeCell ref="T27:U27"/>
    <mergeCell ref="V26:W26"/>
    <mergeCell ref="X26:Y26"/>
    <mergeCell ref="F26:G26"/>
    <mergeCell ref="H26:I26"/>
    <mergeCell ref="J26:K26"/>
    <mergeCell ref="P26:Q26"/>
    <mergeCell ref="R26:S26"/>
    <mergeCell ref="T26:U26"/>
    <mergeCell ref="A26:B26"/>
    <mergeCell ref="D26:E26"/>
    <mergeCell ref="L26:M26"/>
    <mergeCell ref="N26:O26"/>
    <mergeCell ref="A25:B25"/>
    <mergeCell ref="D25:E25"/>
    <mergeCell ref="L25:M25"/>
    <mergeCell ref="N25:O25"/>
    <mergeCell ref="V25:W25"/>
    <mergeCell ref="X25:Y25"/>
    <mergeCell ref="F25:G25"/>
    <mergeCell ref="H25:I25"/>
    <mergeCell ref="J25:K25"/>
    <mergeCell ref="P25:Q25"/>
    <mergeCell ref="R25:S25"/>
    <mergeCell ref="T25:U25"/>
    <mergeCell ref="V24:W24"/>
    <mergeCell ref="X24:Y24"/>
    <mergeCell ref="F24:G24"/>
    <mergeCell ref="H24:I24"/>
    <mergeCell ref="J24:K24"/>
    <mergeCell ref="P24:Q24"/>
    <mergeCell ref="R24:S24"/>
    <mergeCell ref="T24:U24"/>
    <mergeCell ref="A24:B24"/>
    <mergeCell ref="D24:E24"/>
    <mergeCell ref="L24:M24"/>
    <mergeCell ref="N24:O24"/>
    <mergeCell ref="A23:B23"/>
    <mergeCell ref="D23:E23"/>
    <mergeCell ref="L23:M23"/>
    <mergeCell ref="N23:O23"/>
    <mergeCell ref="V23:W23"/>
    <mergeCell ref="X23:Y23"/>
    <mergeCell ref="F23:G23"/>
    <mergeCell ref="H23:I23"/>
    <mergeCell ref="J23:K23"/>
    <mergeCell ref="P23:Q23"/>
    <mergeCell ref="R23:S23"/>
    <mergeCell ref="T23:U23"/>
    <mergeCell ref="V22:W22"/>
    <mergeCell ref="X22:Y22"/>
    <mergeCell ref="F22:G22"/>
    <mergeCell ref="H22:I22"/>
    <mergeCell ref="J22:K22"/>
    <mergeCell ref="P22:Q22"/>
    <mergeCell ref="R22:S22"/>
    <mergeCell ref="T22:U22"/>
    <mergeCell ref="A22:B22"/>
    <mergeCell ref="D22:E22"/>
    <mergeCell ref="L22:M22"/>
    <mergeCell ref="N22:O22"/>
    <mergeCell ref="A21:B21"/>
    <mergeCell ref="D21:E21"/>
    <mergeCell ref="L21:M21"/>
    <mergeCell ref="N21:O21"/>
    <mergeCell ref="V21:W21"/>
    <mergeCell ref="X21:Y21"/>
    <mergeCell ref="F21:G21"/>
    <mergeCell ref="H21:I21"/>
    <mergeCell ref="J21:K21"/>
    <mergeCell ref="P21:Q21"/>
    <mergeCell ref="R21:S21"/>
    <mergeCell ref="T21:U21"/>
    <mergeCell ref="V20:W20"/>
    <mergeCell ref="X20:Y20"/>
    <mergeCell ref="F20:G20"/>
    <mergeCell ref="H20:I20"/>
    <mergeCell ref="J20:K20"/>
    <mergeCell ref="P20:Q20"/>
    <mergeCell ref="R20:S20"/>
    <mergeCell ref="T20:U20"/>
    <mergeCell ref="D20:E20"/>
    <mergeCell ref="L20:M20"/>
    <mergeCell ref="N20:O20"/>
    <mergeCell ref="D19:E19"/>
    <mergeCell ref="L19:M19"/>
    <mergeCell ref="N19:O19"/>
    <mergeCell ref="V19:W19"/>
    <mergeCell ref="X19:Y19"/>
    <mergeCell ref="F19:G19"/>
    <mergeCell ref="H19:I19"/>
    <mergeCell ref="J19:K19"/>
    <mergeCell ref="P19:Q19"/>
    <mergeCell ref="R19:S19"/>
    <mergeCell ref="T19:U19"/>
    <mergeCell ref="X18:Y18"/>
    <mergeCell ref="F18:G18"/>
    <mergeCell ref="H18:I18"/>
    <mergeCell ref="J18:K18"/>
    <mergeCell ref="P18:Q18"/>
    <mergeCell ref="R18:S18"/>
    <mergeCell ref="T18:U18"/>
    <mergeCell ref="D18:E18"/>
    <mergeCell ref="L18:M18"/>
    <mergeCell ref="N18:O18"/>
    <mergeCell ref="V18:W18"/>
    <mergeCell ref="D17:E17"/>
    <mergeCell ref="L17:M17"/>
    <mergeCell ref="N17:O17"/>
    <mergeCell ref="V17:W17"/>
    <mergeCell ref="X17:Y17"/>
    <mergeCell ref="F17:G17"/>
    <mergeCell ref="H17:I17"/>
    <mergeCell ref="J17:K17"/>
    <mergeCell ref="P17:Q17"/>
    <mergeCell ref="T17:U17"/>
    <mergeCell ref="D15:E15"/>
    <mergeCell ref="V16:W16"/>
    <mergeCell ref="X16:Y16"/>
    <mergeCell ref="P16:Q16"/>
    <mergeCell ref="T16:U16"/>
    <mergeCell ref="D16:E16"/>
    <mergeCell ref="L16:M16"/>
    <mergeCell ref="N16:O16"/>
    <mergeCell ref="F16:G16"/>
    <mergeCell ref="H16:I16"/>
    <mergeCell ref="J16:K16"/>
    <mergeCell ref="L15:M15"/>
    <mergeCell ref="N15:O15"/>
    <mergeCell ref="V15:W15"/>
    <mergeCell ref="X15:Y15"/>
    <mergeCell ref="F15:G15"/>
    <mergeCell ref="J15:K15"/>
    <mergeCell ref="H15:I15"/>
    <mergeCell ref="P15:Q15"/>
    <mergeCell ref="T15:U15"/>
    <mergeCell ref="D14:E14"/>
    <mergeCell ref="L14:M14"/>
    <mergeCell ref="N14:O14"/>
    <mergeCell ref="V14:W14"/>
    <mergeCell ref="X14:Y14"/>
    <mergeCell ref="F14:G14"/>
    <mergeCell ref="H14:I14"/>
    <mergeCell ref="J14:K14"/>
    <mergeCell ref="P14:Q14"/>
    <mergeCell ref="D13:E13"/>
    <mergeCell ref="L13:M13"/>
    <mergeCell ref="N13:O13"/>
    <mergeCell ref="V13:W13"/>
    <mergeCell ref="X13:Y13"/>
    <mergeCell ref="F13:G13"/>
    <mergeCell ref="H13:I13"/>
    <mergeCell ref="P13:Q13"/>
    <mergeCell ref="V11:W11"/>
    <mergeCell ref="X11:Y11"/>
    <mergeCell ref="F11:G11"/>
    <mergeCell ref="D12:E12"/>
    <mergeCell ref="L12:M12"/>
    <mergeCell ref="N12:O12"/>
    <mergeCell ref="V12:W12"/>
    <mergeCell ref="X12:Y12"/>
    <mergeCell ref="F12:G12"/>
    <mergeCell ref="H12:I12"/>
    <mergeCell ref="H10:I10"/>
    <mergeCell ref="T10:U10"/>
    <mergeCell ref="D11:E11"/>
    <mergeCell ref="L11:M11"/>
    <mergeCell ref="N11:O11"/>
    <mergeCell ref="H11:I11"/>
    <mergeCell ref="J10:K10"/>
    <mergeCell ref="J11:K11"/>
    <mergeCell ref="P10:Q10"/>
    <mergeCell ref="R10:S10"/>
    <mergeCell ref="X9:Y9"/>
    <mergeCell ref="V8:W8"/>
    <mergeCell ref="X8:Y8"/>
    <mergeCell ref="D10:E10"/>
    <mergeCell ref="L10:M10"/>
    <mergeCell ref="N10:O10"/>
    <mergeCell ref="V10:W10"/>
    <mergeCell ref="X10:Y10"/>
    <mergeCell ref="F9:G9"/>
    <mergeCell ref="F10:G10"/>
    <mergeCell ref="D9:E9"/>
    <mergeCell ref="L9:M9"/>
    <mergeCell ref="N7:O7"/>
    <mergeCell ref="D8:E8"/>
    <mergeCell ref="L8:M8"/>
    <mergeCell ref="V9:W9"/>
    <mergeCell ref="H8:I8"/>
    <mergeCell ref="N9:O9"/>
    <mergeCell ref="T7:U7"/>
    <mergeCell ref="R9:S9"/>
    <mergeCell ref="AF4:AG4"/>
    <mergeCell ref="D7:E7"/>
    <mergeCell ref="L7:M7"/>
    <mergeCell ref="X5:Y6"/>
    <mergeCell ref="J7:K7"/>
    <mergeCell ref="P7:Q7"/>
    <mergeCell ref="H6:I6"/>
    <mergeCell ref="V7:W7"/>
    <mergeCell ref="X7:Y7"/>
    <mergeCell ref="Z4:AA4"/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</mergeCells>
  <phoneticPr fontId="0" type="noConversion"/>
  <conditionalFormatting sqref="AB7:AC106">
    <cfRule type="containsText" dxfId="2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23622047244094491" right="0.23622047244094491" top="1.3385826771653544" bottom="0.74803149606299213" header="0.31496062992125984" footer="0.31496062992125984"/>
  <pageSetup paperSize="9" scale="56" fitToHeight="10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81"/>
  <sheetViews>
    <sheetView zoomScaleNormal="100" workbookViewId="0">
      <selection activeCell="B64" sqref="B64"/>
    </sheetView>
  </sheetViews>
  <sheetFormatPr defaultRowHeight="15"/>
  <cols>
    <col min="1" max="2" width="12.85546875" style="1" customWidth="1"/>
    <col min="3" max="3" width="15.7109375" style="1" customWidth="1"/>
    <col min="4" max="10" width="9.28515625" style="1" customWidth="1"/>
    <col min="11" max="11" width="14.28515625" style="1" customWidth="1"/>
    <col min="12" max="12" width="10" style="1" customWidth="1"/>
    <col min="13" max="15" width="9.28515625" style="1" customWidth="1"/>
    <col min="16" max="16" width="15.140625" style="1" customWidth="1"/>
    <col min="17" max="17" width="5.28515625" style="1" customWidth="1"/>
    <col min="18" max="19" width="13.28515625" style="2" customWidth="1"/>
    <col min="20" max="21" width="13.28515625" style="2" hidden="1" customWidth="1"/>
    <col min="22" max="22" width="13.28515625" style="2" customWidth="1"/>
    <col min="23" max="16384" width="9.140625" style="1"/>
  </cols>
  <sheetData>
    <row r="1" spans="1:17" ht="15.75">
      <c r="A1" s="9" t="s">
        <v>18</v>
      </c>
    </row>
    <row r="2" spans="1:17" ht="21" customHeight="1">
      <c r="C2" s="277" t="s">
        <v>0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</row>
    <row r="4" spans="1:17" ht="15.75" thickBot="1">
      <c r="A4" s="119" t="s">
        <v>21</v>
      </c>
      <c r="B4" s="278"/>
      <c r="C4" s="279"/>
      <c r="D4" s="279"/>
      <c r="E4" s="279"/>
      <c r="F4" s="279"/>
      <c r="G4" s="279"/>
      <c r="H4" s="279"/>
      <c r="I4" s="279"/>
      <c r="J4" s="279"/>
      <c r="K4" s="25" t="s">
        <v>149</v>
      </c>
      <c r="L4" s="91"/>
      <c r="M4" s="25" t="s">
        <v>108</v>
      </c>
      <c r="N4" s="122">
        <v>45433</v>
      </c>
      <c r="O4" s="122"/>
    </row>
    <row r="5" spans="1:17">
      <c r="A5" s="31"/>
      <c r="B5" s="37"/>
      <c r="C5" s="7"/>
      <c r="D5" s="23"/>
      <c r="E5" s="23"/>
      <c r="F5" s="23"/>
      <c r="G5" s="23"/>
      <c r="H5" s="23"/>
      <c r="I5" s="23"/>
      <c r="J5" s="23"/>
      <c r="M5" s="55"/>
      <c r="N5" s="54"/>
      <c r="O5" s="54"/>
      <c r="P5" s="56"/>
      <c r="Q5" s="56"/>
    </row>
    <row r="6" spans="1:17">
      <c r="A6" s="123" t="s">
        <v>136</v>
      </c>
      <c r="B6" s="123"/>
      <c r="C6" s="123"/>
      <c r="D6" s="123"/>
      <c r="E6" s="123"/>
      <c r="F6" s="123"/>
      <c r="G6" s="123"/>
      <c r="H6" s="123"/>
      <c r="I6" s="123"/>
      <c r="J6" s="123"/>
      <c r="M6" s="55"/>
      <c r="N6" s="54"/>
      <c r="O6" s="54"/>
      <c r="P6" s="56"/>
      <c r="Q6" s="56"/>
    </row>
    <row r="7" spans="1:17" ht="15.75" thickBot="1">
      <c r="A7" s="22"/>
      <c r="B7" s="26"/>
      <c r="C7" s="7"/>
      <c r="D7" s="23"/>
      <c r="E7" s="23"/>
      <c r="F7" s="23"/>
      <c r="G7" s="23"/>
      <c r="H7" s="23"/>
      <c r="I7" s="23"/>
      <c r="J7" s="23"/>
      <c r="M7" s="55"/>
      <c r="N7" s="54"/>
      <c r="O7" s="54"/>
      <c r="P7" s="56"/>
      <c r="Q7" s="56"/>
    </row>
    <row r="8" spans="1:17" ht="48.75" customHeight="1" thickBot="1">
      <c r="A8" s="116" t="s">
        <v>89</v>
      </c>
      <c r="B8" s="117"/>
      <c r="C8" s="308" t="s">
        <v>11</v>
      </c>
      <c r="D8" s="309"/>
      <c r="E8" s="23"/>
      <c r="F8" s="23"/>
      <c r="G8" s="23"/>
      <c r="H8" s="23"/>
      <c r="I8" s="23"/>
      <c r="J8" s="23"/>
      <c r="M8" s="55"/>
      <c r="N8" s="54"/>
      <c r="O8" s="54"/>
      <c r="P8" s="56"/>
      <c r="Q8" s="56"/>
    </row>
    <row r="9" spans="1:17">
      <c r="A9" s="282" t="s">
        <v>90</v>
      </c>
      <c r="B9" s="283"/>
      <c r="C9" s="284"/>
      <c r="D9" s="285"/>
      <c r="E9" s="23"/>
      <c r="F9" s="23"/>
      <c r="G9" s="23"/>
      <c r="H9" s="23"/>
      <c r="I9" s="23"/>
      <c r="J9" s="23"/>
      <c r="M9" s="55"/>
      <c r="N9" s="54"/>
      <c r="O9" s="54"/>
      <c r="P9" s="56"/>
      <c r="Q9" s="56"/>
    </row>
    <row r="10" spans="1:17">
      <c r="A10" s="268" t="s">
        <v>91</v>
      </c>
      <c r="B10" s="269"/>
      <c r="C10" s="263"/>
      <c r="D10" s="264"/>
      <c r="E10" s="23"/>
      <c r="F10" s="23"/>
      <c r="G10" s="23"/>
      <c r="H10" s="23"/>
      <c r="I10" s="23"/>
      <c r="J10" s="23"/>
      <c r="M10" s="55"/>
      <c r="N10" s="54"/>
      <c r="O10" s="54"/>
      <c r="P10" s="56"/>
      <c r="Q10" s="56"/>
    </row>
    <row r="11" spans="1:17">
      <c r="A11" s="268" t="s">
        <v>92</v>
      </c>
      <c r="B11" s="269"/>
      <c r="C11" s="263"/>
      <c r="D11" s="264"/>
      <c r="E11" s="23"/>
      <c r="F11" s="23"/>
      <c r="G11" s="23"/>
      <c r="H11" s="23"/>
      <c r="I11" s="23"/>
      <c r="J11" s="23"/>
      <c r="M11" s="55"/>
      <c r="N11" s="54"/>
      <c r="O11" s="54"/>
      <c r="P11" s="56"/>
      <c r="Q11" s="56"/>
    </row>
    <row r="12" spans="1:17">
      <c r="A12" s="268" t="s">
        <v>93</v>
      </c>
      <c r="B12" s="269"/>
      <c r="C12" s="263"/>
      <c r="D12" s="264"/>
      <c r="E12" s="23"/>
      <c r="F12" s="23"/>
      <c r="G12" s="23"/>
      <c r="H12" s="23"/>
      <c r="I12" s="23"/>
      <c r="J12" s="23"/>
      <c r="M12" s="55"/>
      <c r="N12" s="54"/>
      <c r="O12" s="54"/>
      <c r="P12" s="56"/>
      <c r="Q12" s="56"/>
    </row>
    <row r="13" spans="1:17">
      <c r="A13" s="268" t="s">
        <v>94</v>
      </c>
      <c r="B13" s="269"/>
      <c r="C13" s="263"/>
      <c r="D13" s="264"/>
      <c r="E13" s="23"/>
      <c r="F13" s="23"/>
      <c r="G13" s="23"/>
      <c r="H13" s="23"/>
      <c r="I13" s="23"/>
      <c r="J13" s="23"/>
      <c r="M13" s="55"/>
      <c r="N13" s="54"/>
      <c r="O13" s="54"/>
      <c r="P13" s="56"/>
      <c r="Q13" s="56"/>
    </row>
    <row r="14" spans="1:17">
      <c r="A14" s="268" t="s">
        <v>95</v>
      </c>
      <c r="B14" s="269"/>
      <c r="C14" s="263"/>
      <c r="D14" s="264"/>
      <c r="E14" s="23"/>
      <c r="F14" s="23"/>
      <c r="G14" s="23"/>
      <c r="H14" s="23"/>
      <c r="I14" s="23"/>
      <c r="J14" s="23"/>
      <c r="M14" s="55"/>
      <c r="N14" s="54"/>
      <c r="O14" s="54"/>
      <c r="P14" s="56"/>
      <c r="Q14" s="56"/>
    </row>
    <row r="15" spans="1:17">
      <c r="A15" s="268" t="s">
        <v>96</v>
      </c>
      <c r="B15" s="269"/>
      <c r="C15" s="263"/>
      <c r="D15" s="264"/>
      <c r="E15" s="23"/>
      <c r="F15" s="23"/>
      <c r="G15" s="23"/>
      <c r="H15" s="23"/>
      <c r="I15" s="23"/>
      <c r="J15" s="23"/>
      <c r="M15" s="55"/>
      <c r="N15" s="54"/>
      <c r="O15" s="54"/>
      <c r="P15" s="56"/>
      <c r="Q15" s="56"/>
    </row>
    <row r="16" spans="1:17">
      <c r="A16" s="268" t="s">
        <v>97</v>
      </c>
      <c r="B16" s="269"/>
      <c r="C16" s="263"/>
      <c r="D16" s="264"/>
      <c r="E16" s="23"/>
      <c r="F16" s="23"/>
      <c r="G16" s="23"/>
      <c r="H16" s="23"/>
      <c r="I16" s="23"/>
      <c r="J16" s="23"/>
      <c r="M16" s="55"/>
      <c r="N16" s="54"/>
      <c r="O16" s="54"/>
      <c r="P16" s="56"/>
      <c r="Q16" s="56"/>
    </row>
    <row r="17" spans="1:22">
      <c r="A17" s="268" t="s">
        <v>98</v>
      </c>
      <c r="B17" s="269"/>
      <c r="C17" s="263"/>
      <c r="D17" s="264"/>
      <c r="E17" s="23"/>
      <c r="F17" s="23"/>
      <c r="G17" s="23"/>
      <c r="H17" s="23"/>
      <c r="I17" s="23"/>
      <c r="J17" s="23"/>
      <c r="M17" s="55"/>
      <c r="N17" s="54"/>
      <c r="O17" s="54"/>
      <c r="P17" s="56"/>
      <c r="Q17" s="56"/>
    </row>
    <row r="18" spans="1:22" ht="15.75" thickBot="1">
      <c r="A18" s="270" t="s">
        <v>99</v>
      </c>
      <c r="B18" s="271"/>
      <c r="C18" s="310"/>
      <c r="D18" s="311"/>
      <c r="E18" s="23"/>
      <c r="F18" s="23"/>
      <c r="G18" s="23"/>
      <c r="H18" s="23"/>
      <c r="I18" s="23"/>
      <c r="J18" s="23"/>
      <c r="M18" s="55"/>
      <c r="N18" s="54"/>
      <c r="O18" s="54"/>
      <c r="P18" s="56"/>
      <c r="Q18" s="56"/>
    </row>
    <row r="19" spans="1:22">
      <c r="A19" s="22"/>
      <c r="B19" s="26"/>
      <c r="C19" s="7"/>
      <c r="D19" s="23"/>
      <c r="E19" s="23"/>
      <c r="F19" s="23"/>
      <c r="G19" s="23"/>
      <c r="H19" s="23"/>
      <c r="I19" s="23"/>
      <c r="J19" s="23"/>
      <c r="M19" s="56"/>
      <c r="N19" s="56"/>
      <c r="O19" s="56"/>
      <c r="P19" s="56"/>
      <c r="Q19" s="56"/>
    </row>
    <row r="20" spans="1:22" ht="15" customHeight="1">
      <c r="A20" s="22"/>
      <c r="B20" s="22"/>
      <c r="C20" s="22"/>
      <c r="D20" s="22"/>
      <c r="E20" s="22"/>
      <c r="L20" s="21"/>
      <c r="M20" s="56"/>
      <c r="N20" s="56"/>
      <c r="O20" s="56"/>
      <c r="P20" s="56"/>
      <c r="Q20" s="56"/>
      <c r="T20" s="2" t="s">
        <v>1</v>
      </c>
      <c r="U20" s="2" t="s">
        <v>23</v>
      </c>
    </row>
    <row r="21" spans="1:22" ht="15.75" thickBot="1">
      <c r="A21" s="123" t="s">
        <v>139</v>
      </c>
      <c r="B21" s="123"/>
      <c r="C21" s="123"/>
      <c r="D21" s="123"/>
      <c r="E21" s="123"/>
      <c r="F21" s="123"/>
      <c r="G21" s="123"/>
      <c r="H21" s="123"/>
      <c r="I21" s="78" t="s">
        <v>1</v>
      </c>
      <c r="L21" s="24"/>
      <c r="M21" s="57"/>
      <c r="N21" s="57"/>
      <c r="O21" s="57"/>
      <c r="P21" s="56"/>
      <c r="Q21" s="56"/>
      <c r="T21" s="2" t="s">
        <v>2</v>
      </c>
      <c r="U21" s="2" t="s">
        <v>22</v>
      </c>
    </row>
    <row r="22" spans="1:22" ht="30" customHeight="1" thickBot="1">
      <c r="A22" s="306" t="s">
        <v>152</v>
      </c>
      <c r="B22" s="307"/>
      <c r="C22" s="265" t="s">
        <v>3</v>
      </c>
      <c r="D22" s="267"/>
      <c r="E22" s="265" t="s">
        <v>106</v>
      </c>
      <c r="F22" s="266"/>
      <c r="G22" s="267"/>
      <c r="H22" s="2"/>
      <c r="I22" s="2"/>
      <c r="J22" s="2"/>
      <c r="L22" s="26"/>
      <c r="M22" s="319" t="s">
        <v>107</v>
      </c>
      <c r="N22" s="319"/>
      <c r="O22" s="319"/>
      <c r="P22" s="61"/>
      <c r="U22" s="2" t="s">
        <v>109</v>
      </c>
    </row>
    <row r="23" spans="1:22" ht="15.75" thickBot="1">
      <c r="A23" s="280" t="str">
        <f>A9</f>
        <v>Ценовая информация № 1</v>
      </c>
      <c r="B23" s="281"/>
      <c r="C23" s="305"/>
      <c r="D23" s="305"/>
      <c r="E23" s="312"/>
      <c r="F23" s="313"/>
      <c r="G23" s="314"/>
      <c r="H23" s="249" t="str">
        <f>IF(C23="Конкурс",IF(E23&gt;10,"Коэффициент не должен превышать 10%!",""),IF(C23="Аукцион",IF(E23&gt;13,"Коэффициент не должен превышать 13 %!",""),IF(C23="Запрос котировок",IF(E23&gt;17,"Коэффициент не должен превышать 17 %!",""),IF(C23="Ед. поставщик",IF(E23&gt;0,"Коэффициент не устанавливается!",""),""))))</f>
        <v/>
      </c>
      <c r="I23" s="250"/>
      <c r="J23" s="250"/>
      <c r="K23" s="250"/>
      <c r="L23" s="250"/>
      <c r="M23" s="319"/>
      <c r="N23" s="319"/>
      <c r="O23" s="319"/>
      <c r="P23" s="62"/>
      <c r="U23" s="2" t="s">
        <v>24</v>
      </c>
    </row>
    <row r="24" spans="1:22">
      <c r="A24" s="272" t="str">
        <f t="shared" ref="A24:A32" si="0">A10</f>
        <v>Ценовая информация № 2</v>
      </c>
      <c r="B24" s="273"/>
      <c r="C24" s="276"/>
      <c r="D24" s="276"/>
      <c r="E24" s="298"/>
      <c r="F24" s="299"/>
      <c r="G24" s="300"/>
      <c r="H24" s="249" t="str">
        <f t="shared" ref="H24:H32" si="1">IF(C24="Конкурс",IF(E24&gt;10,"Коэффициент не должен превышать 10%!",""),IF(C24="Аукцион",IF(E24&gt;13,"Коэффициент не должен превышать 13 %!",""),IF(C24="Запрос котировок",IF(E24&gt;17,"Коэффициент не должен превышать 17 %!",""),IF(C24="Ед. поставщик",IF(E24&gt;0,"Коэффициент не устанавливается!",""),""))))</f>
        <v/>
      </c>
      <c r="I24" s="250"/>
      <c r="J24" s="250"/>
      <c r="K24" s="250"/>
      <c r="L24" s="250"/>
      <c r="M24" s="323" t="s">
        <v>23</v>
      </c>
      <c r="N24" s="324"/>
      <c r="O24" s="39">
        <v>10</v>
      </c>
      <c r="P24" s="2"/>
    </row>
    <row r="25" spans="1:22">
      <c r="A25" s="272" t="str">
        <f t="shared" si="0"/>
        <v>Ценовая информация № 3</v>
      </c>
      <c r="B25" s="273"/>
      <c r="C25" s="276"/>
      <c r="D25" s="276"/>
      <c r="E25" s="298"/>
      <c r="F25" s="299"/>
      <c r="G25" s="300"/>
      <c r="H25" s="249" t="str">
        <f t="shared" si="1"/>
        <v/>
      </c>
      <c r="I25" s="250"/>
      <c r="J25" s="250"/>
      <c r="K25" s="250"/>
      <c r="L25" s="250"/>
      <c r="M25" s="320" t="s">
        <v>22</v>
      </c>
      <c r="N25" s="321"/>
      <c r="O25" s="40">
        <v>13</v>
      </c>
    </row>
    <row r="26" spans="1:22">
      <c r="A26" s="272" t="str">
        <f t="shared" si="0"/>
        <v>Ценовая информация № 4</v>
      </c>
      <c r="B26" s="273"/>
      <c r="C26" s="276"/>
      <c r="D26" s="276"/>
      <c r="E26" s="298"/>
      <c r="F26" s="299"/>
      <c r="G26" s="300"/>
      <c r="H26" s="249" t="str">
        <f t="shared" si="1"/>
        <v/>
      </c>
      <c r="I26" s="250"/>
      <c r="J26" s="250"/>
      <c r="K26" s="250"/>
      <c r="L26" s="250"/>
      <c r="M26" s="320" t="s">
        <v>109</v>
      </c>
      <c r="N26" s="321"/>
      <c r="O26" s="40">
        <v>17</v>
      </c>
      <c r="V26" s="28"/>
    </row>
    <row r="27" spans="1:22" ht="15.75" thickBot="1">
      <c r="A27" s="272" t="str">
        <f t="shared" si="0"/>
        <v>Ценовая информация № 5</v>
      </c>
      <c r="B27" s="273"/>
      <c r="C27" s="276"/>
      <c r="D27" s="276"/>
      <c r="E27" s="298"/>
      <c r="F27" s="299"/>
      <c r="G27" s="300"/>
      <c r="H27" s="249" t="str">
        <f t="shared" si="1"/>
        <v/>
      </c>
      <c r="I27" s="250"/>
      <c r="J27" s="250"/>
      <c r="K27" s="250"/>
      <c r="L27" s="250"/>
      <c r="M27" s="247" t="s">
        <v>24</v>
      </c>
      <c r="N27" s="248"/>
      <c r="O27" s="41">
        <v>0</v>
      </c>
    </row>
    <row r="28" spans="1:22">
      <c r="A28" s="272" t="str">
        <f t="shared" si="0"/>
        <v>Ценовая информация № 6</v>
      </c>
      <c r="B28" s="273"/>
      <c r="C28" s="276"/>
      <c r="D28" s="276"/>
      <c r="E28" s="298"/>
      <c r="F28" s="299"/>
      <c r="G28" s="300"/>
      <c r="H28" s="249" t="str">
        <f t="shared" si="1"/>
        <v/>
      </c>
      <c r="I28" s="250"/>
      <c r="J28" s="250"/>
      <c r="K28" s="250"/>
      <c r="L28" s="250"/>
      <c r="M28" s="59"/>
    </row>
    <row r="29" spans="1:22">
      <c r="A29" s="272" t="str">
        <f t="shared" si="0"/>
        <v>Ценовая информация № 7</v>
      </c>
      <c r="B29" s="273"/>
      <c r="C29" s="276"/>
      <c r="D29" s="276"/>
      <c r="E29" s="298"/>
      <c r="F29" s="299"/>
      <c r="G29" s="300"/>
      <c r="H29" s="249" t="str">
        <f t="shared" si="1"/>
        <v/>
      </c>
      <c r="I29" s="250"/>
      <c r="J29" s="250"/>
      <c r="K29" s="250"/>
      <c r="L29" s="250"/>
      <c r="M29" s="59"/>
    </row>
    <row r="30" spans="1:22">
      <c r="A30" s="272" t="str">
        <f t="shared" si="0"/>
        <v>Ценовая информация № 8</v>
      </c>
      <c r="B30" s="273"/>
      <c r="C30" s="276"/>
      <c r="D30" s="276"/>
      <c r="E30" s="298"/>
      <c r="F30" s="299"/>
      <c r="G30" s="300"/>
      <c r="H30" s="249" t="str">
        <f t="shared" si="1"/>
        <v/>
      </c>
      <c r="I30" s="250"/>
      <c r="J30" s="250"/>
      <c r="K30" s="250"/>
      <c r="L30" s="250"/>
      <c r="M30" s="59"/>
    </row>
    <row r="31" spans="1:22">
      <c r="A31" s="272" t="str">
        <f t="shared" si="0"/>
        <v>Ценовая информация № 9</v>
      </c>
      <c r="B31" s="273"/>
      <c r="C31" s="276"/>
      <c r="D31" s="276"/>
      <c r="E31" s="298"/>
      <c r="F31" s="299"/>
      <c r="G31" s="300"/>
      <c r="H31" s="249" t="str">
        <f t="shared" si="1"/>
        <v/>
      </c>
      <c r="I31" s="250"/>
      <c r="J31" s="250"/>
      <c r="K31" s="250"/>
      <c r="L31" s="250"/>
      <c r="M31" s="59"/>
      <c r="N31" s="27"/>
      <c r="O31" s="27"/>
    </row>
    <row r="32" spans="1:22" ht="15.75" thickBot="1">
      <c r="A32" s="274" t="str">
        <f t="shared" si="0"/>
        <v>Ценовая информация № 10</v>
      </c>
      <c r="B32" s="275"/>
      <c r="C32" s="132"/>
      <c r="D32" s="132"/>
      <c r="E32" s="260"/>
      <c r="F32" s="261"/>
      <c r="G32" s="262"/>
      <c r="H32" s="249" t="str">
        <f t="shared" si="1"/>
        <v/>
      </c>
      <c r="I32" s="250"/>
      <c r="J32" s="250"/>
      <c r="K32" s="250"/>
      <c r="L32" s="250"/>
      <c r="M32" s="59"/>
      <c r="N32" s="27"/>
      <c r="O32" s="27"/>
    </row>
    <row r="34" spans="1:22" ht="15.75" thickBot="1">
      <c r="A34" s="304" t="s">
        <v>137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78" t="s">
        <v>1</v>
      </c>
      <c r="M34" s="251" t="s">
        <v>110</v>
      </c>
      <c r="N34" s="251"/>
      <c r="O34" s="251"/>
      <c r="P34" s="251"/>
      <c r="Q34" s="251"/>
    </row>
    <row r="35" spans="1:22" ht="30" customHeight="1" thickBot="1">
      <c r="A35" s="306" t="s">
        <v>152</v>
      </c>
      <c r="B35" s="307"/>
      <c r="C35" s="63" t="s">
        <v>5</v>
      </c>
      <c r="D35" s="64" t="s">
        <v>111</v>
      </c>
      <c r="E35" s="64" t="s">
        <v>112</v>
      </c>
      <c r="F35" s="64" t="s">
        <v>113</v>
      </c>
      <c r="G35" s="64" t="s">
        <v>114</v>
      </c>
      <c r="H35" s="64" t="s">
        <v>115</v>
      </c>
      <c r="I35" s="64" t="s">
        <v>116</v>
      </c>
      <c r="J35" s="64" t="s">
        <v>117</v>
      </c>
      <c r="K35" s="64" t="s">
        <v>118</v>
      </c>
      <c r="L35" s="64" t="s">
        <v>119</v>
      </c>
      <c r="M35" s="64" t="s">
        <v>120</v>
      </c>
      <c r="N35" s="64" t="s">
        <v>121</v>
      </c>
      <c r="O35" s="64" t="s">
        <v>122</v>
      </c>
      <c r="P35" s="258" t="s">
        <v>4</v>
      </c>
      <c r="Q35" s="259"/>
    </row>
    <row r="36" spans="1:22">
      <c r="A36" s="280" t="str">
        <f>A9</f>
        <v>Ценовая информация № 1</v>
      </c>
      <c r="B36" s="281"/>
      <c r="C36" s="79"/>
      <c r="D36" s="80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254">
        <f>ROUND((100+(SUM(D36:O36)-100*COUNTA(D36:O36)))/100, 2)</f>
        <v>1</v>
      </c>
      <c r="Q36" s="255"/>
    </row>
    <row r="37" spans="1:22">
      <c r="A37" s="272" t="str">
        <f t="shared" ref="A37:A45" si="2">A10</f>
        <v>Ценовая информация № 2</v>
      </c>
      <c r="B37" s="273"/>
      <c r="C37" s="83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  <c r="P37" s="256">
        <f t="shared" ref="P37:P45" si="3">ROUND((100+(SUM(D37:O37)-100*COUNTA(D37:O37)))/100, 2)</f>
        <v>1</v>
      </c>
      <c r="Q37" s="257"/>
    </row>
    <row r="38" spans="1:22">
      <c r="A38" s="272" t="str">
        <f t="shared" si="2"/>
        <v>Ценовая информация № 3</v>
      </c>
      <c r="B38" s="273"/>
      <c r="C38" s="83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6"/>
      <c r="P38" s="256">
        <f t="shared" si="3"/>
        <v>1</v>
      </c>
      <c r="Q38" s="257"/>
    </row>
    <row r="39" spans="1:22">
      <c r="A39" s="272" t="str">
        <f t="shared" si="2"/>
        <v>Ценовая информация № 4</v>
      </c>
      <c r="B39" s="273"/>
      <c r="C39" s="83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  <c r="P39" s="256">
        <f t="shared" si="3"/>
        <v>1</v>
      </c>
      <c r="Q39" s="257"/>
    </row>
    <row r="40" spans="1:22">
      <c r="A40" s="272" t="str">
        <f t="shared" si="2"/>
        <v>Ценовая информация № 5</v>
      </c>
      <c r="B40" s="273"/>
      <c r="C40" s="83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  <c r="P40" s="256">
        <f t="shared" si="3"/>
        <v>1</v>
      </c>
      <c r="Q40" s="257"/>
    </row>
    <row r="41" spans="1:22">
      <c r="A41" s="272" t="str">
        <f t="shared" si="2"/>
        <v>Ценовая информация № 6</v>
      </c>
      <c r="B41" s="273"/>
      <c r="C41" s="83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/>
      <c r="P41" s="256">
        <f t="shared" si="3"/>
        <v>1</v>
      </c>
      <c r="Q41" s="257"/>
    </row>
    <row r="42" spans="1:22">
      <c r="A42" s="272" t="str">
        <f t="shared" si="2"/>
        <v>Ценовая информация № 7</v>
      </c>
      <c r="B42" s="273"/>
      <c r="C42" s="83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  <c r="P42" s="256">
        <f t="shared" si="3"/>
        <v>1</v>
      </c>
      <c r="Q42" s="257"/>
    </row>
    <row r="43" spans="1:22">
      <c r="A43" s="272" t="str">
        <f t="shared" si="2"/>
        <v>Ценовая информация № 8</v>
      </c>
      <c r="B43" s="273"/>
      <c r="C43" s="83"/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6"/>
      <c r="P43" s="256">
        <f t="shared" si="3"/>
        <v>1</v>
      </c>
      <c r="Q43" s="257"/>
    </row>
    <row r="44" spans="1:22">
      <c r="A44" s="272" t="str">
        <f t="shared" si="2"/>
        <v>Ценовая информация № 9</v>
      </c>
      <c r="B44" s="273"/>
      <c r="C44" s="83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6"/>
      <c r="P44" s="256">
        <f t="shared" si="3"/>
        <v>1</v>
      </c>
      <c r="Q44" s="257"/>
    </row>
    <row r="45" spans="1:22" ht="15.75" thickBot="1">
      <c r="A45" s="274" t="str">
        <f t="shared" si="2"/>
        <v>Ценовая информация № 10</v>
      </c>
      <c r="B45" s="275"/>
      <c r="C45" s="87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  <c r="P45" s="316">
        <f t="shared" si="3"/>
        <v>1</v>
      </c>
      <c r="Q45" s="317"/>
    </row>
    <row r="46" spans="1:22" ht="15.75" thickBot="1"/>
    <row r="47" spans="1:22" ht="48.75" customHeight="1" thickBot="1">
      <c r="A47" s="116" t="s">
        <v>89</v>
      </c>
      <c r="B47" s="117"/>
      <c r="C47" s="302" t="s">
        <v>11</v>
      </c>
      <c r="D47" s="303"/>
      <c r="E47" s="116" t="s">
        <v>128</v>
      </c>
      <c r="F47" s="117"/>
      <c r="H47" s="129" t="s">
        <v>138</v>
      </c>
      <c r="I47" s="129"/>
      <c r="J47" s="129"/>
      <c r="K47" s="129"/>
      <c r="L47" s="129"/>
      <c r="M47" s="129"/>
      <c r="N47" s="129"/>
      <c r="O47" s="129"/>
      <c r="P47" s="129"/>
      <c r="Q47" s="60"/>
      <c r="S47" s="29"/>
      <c r="V47" s="30"/>
    </row>
    <row r="48" spans="1:22">
      <c r="A48" s="280" t="str">
        <f>A9</f>
        <v>Ценовая информация № 1</v>
      </c>
      <c r="B48" s="318"/>
      <c r="C48" s="252" t="str">
        <f>IF(C9=0,"",C9)</f>
        <v/>
      </c>
      <c r="D48" s="315"/>
      <c r="E48" s="252" t="str">
        <f>IF(C48="","",C48*(IF($I$21="да",((100+E23)/100),1)*(IF($L$34="да",P36,1))))</f>
        <v/>
      </c>
      <c r="F48" s="253"/>
      <c r="G48" s="60"/>
      <c r="H48" s="129"/>
      <c r="I48" s="129"/>
      <c r="J48" s="129"/>
      <c r="K48" s="129"/>
      <c r="L48" s="129"/>
      <c r="M48" s="129"/>
      <c r="N48" s="129"/>
      <c r="O48" s="129"/>
      <c r="P48" s="129"/>
      <c r="Q48" s="60"/>
      <c r="S48" s="16"/>
      <c r="T48" s="16"/>
      <c r="V48" s="30"/>
    </row>
    <row r="49" spans="1:22" ht="15" customHeight="1">
      <c r="A49" s="272" t="str">
        <f t="shared" ref="A49:A57" si="4">A10</f>
        <v>Ценовая информация № 2</v>
      </c>
      <c r="B49" s="296"/>
      <c r="C49" s="290" t="str">
        <f t="shared" ref="C49:C57" si="5">IF(C10=0,"",C10)</f>
        <v/>
      </c>
      <c r="D49" s="294"/>
      <c r="E49" s="290" t="str">
        <f t="shared" ref="E49:E57" si="6">IF(C49="","",C49*(IF($I$21="да",((100+E24)/100),1)*(IF($L$34="да",P37,1))))</f>
        <v/>
      </c>
      <c r="F49" s="291"/>
      <c r="H49" s="129"/>
      <c r="I49" s="129"/>
      <c r="J49" s="129"/>
      <c r="K49" s="129"/>
      <c r="L49" s="129"/>
      <c r="M49" s="129"/>
      <c r="N49" s="129"/>
      <c r="O49" s="129"/>
      <c r="P49" s="129"/>
      <c r="S49" s="16"/>
      <c r="T49" s="16"/>
      <c r="V49" s="30"/>
    </row>
    <row r="50" spans="1:22" ht="15" customHeight="1">
      <c r="A50" s="272" t="str">
        <f t="shared" si="4"/>
        <v>Ценовая информация № 3</v>
      </c>
      <c r="B50" s="296"/>
      <c r="C50" s="290" t="str">
        <f t="shared" si="5"/>
        <v/>
      </c>
      <c r="D50" s="294"/>
      <c r="E50" s="290" t="str">
        <f t="shared" si="6"/>
        <v/>
      </c>
      <c r="F50" s="291"/>
      <c r="L50" s="127" t="s">
        <v>130</v>
      </c>
      <c r="M50" s="127"/>
      <c r="N50" s="127"/>
      <c r="O50" s="127"/>
      <c r="P50" s="127"/>
      <c r="S50" s="16"/>
      <c r="T50" s="16"/>
      <c r="V50" s="30"/>
    </row>
    <row r="51" spans="1:22">
      <c r="A51" s="272" t="str">
        <f t="shared" si="4"/>
        <v>Ценовая информация № 4</v>
      </c>
      <c r="B51" s="296"/>
      <c r="C51" s="290" t="str">
        <f t="shared" si="5"/>
        <v/>
      </c>
      <c r="D51" s="294"/>
      <c r="E51" s="290" t="str">
        <f t="shared" si="6"/>
        <v/>
      </c>
      <c r="F51" s="291"/>
      <c r="K51" s="38"/>
      <c r="L51" s="127"/>
      <c r="M51" s="127"/>
      <c r="N51" s="127"/>
      <c r="O51" s="127"/>
      <c r="P51" s="127"/>
      <c r="S51" s="16"/>
      <c r="T51" s="16"/>
      <c r="V51" s="30"/>
    </row>
    <row r="52" spans="1:22" ht="15" customHeight="1">
      <c r="A52" s="272" t="str">
        <f t="shared" si="4"/>
        <v>Ценовая информация № 5</v>
      </c>
      <c r="B52" s="296"/>
      <c r="C52" s="290" t="str">
        <f t="shared" si="5"/>
        <v/>
      </c>
      <c r="D52" s="294"/>
      <c r="E52" s="290" t="str">
        <f t="shared" si="6"/>
        <v/>
      </c>
      <c r="F52" s="291"/>
      <c r="K52" s="38"/>
      <c r="L52" s="127"/>
      <c r="M52" s="127"/>
      <c r="N52" s="127"/>
      <c r="O52" s="127"/>
      <c r="P52" s="127"/>
      <c r="S52" s="16"/>
      <c r="T52" s="16"/>
      <c r="V52" s="30"/>
    </row>
    <row r="53" spans="1:22">
      <c r="A53" s="272" t="str">
        <f t="shared" si="4"/>
        <v>Ценовая информация № 6</v>
      </c>
      <c r="B53" s="296"/>
      <c r="C53" s="290" t="str">
        <f t="shared" si="5"/>
        <v/>
      </c>
      <c r="D53" s="294"/>
      <c r="E53" s="290" t="str">
        <f t="shared" si="6"/>
        <v/>
      </c>
      <c r="F53" s="291"/>
      <c r="H53" s="2"/>
      <c r="I53" s="2"/>
      <c r="K53" s="17"/>
      <c r="N53" s="15"/>
      <c r="O53" s="2"/>
      <c r="P53" s="16"/>
      <c r="S53" s="16"/>
      <c r="T53" s="16"/>
      <c r="V53" s="30"/>
    </row>
    <row r="54" spans="1:22">
      <c r="A54" s="272" t="str">
        <f t="shared" si="4"/>
        <v>Ценовая информация № 7</v>
      </c>
      <c r="B54" s="296"/>
      <c r="C54" s="290" t="str">
        <f t="shared" si="5"/>
        <v/>
      </c>
      <c r="D54" s="294"/>
      <c r="E54" s="290" t="str">
        <f t="shared" si="6"/>
        <v/>
      </c>
      <c r="F54" s="291"/>
      <c r="H54" s="2"/>
      <c r="I54" s="2"/>
      <c r="J54" s="286" t="s">
        <v>20</v>
      </c>
      <c r="K54" s="286"/>
      <c r="L54" s="286"/>
      <c r="M54" s="286"/>
      <c r="N54" s="15"/>
      <c r="O54" s="2"/>
      <c r="P54" s="16"/>
      <c r="S54" s="16"/>
      <c r="T54" s="16"/>
      <c r="V54" s="30"/>
    </row>
    <row r="55" spans="1:22">
      <c r="A55" s="272" t="str">
        <f t="shared" si="4"/>
        <v>Ценовая информация № 8</v>
      </c>
      <c r="B55" s="296"/>
      <c r="C55" s="290" t="str">
        <f t="shared" si="5"/>
        <v/>
      </c>
      <c r="D55" s="294"/>
      <c r="E55" s="290" t="str">
        <f t="shared" si="6"/>
        <v/>
      </c>
      <c r="F55" s="291"/>
      <c r="H55" s="2"/>
      <c r="I55" s="2"/>
      <c r="K55" s="2"/>
      <c r="L55" s="2"/>
      <c r="N55" s="15"/>
      <c r="O55" s="2"/>
      <c r="P55" s="16"/>
      <c r="S55" s="16"/>
      <c r="T55" s="16"/>
      <c r="V55" s="30"/>
    </row>
    <row r="56" spans="1:22">
      <c r="A56" s="272" t="str">
        <f t="shared" si="4"/>
        <v>Ценовая информация № 9</v>
      </c>
      <c r="B56" s="296"/>
      <c r="C56" s="290" t="str">
        <f t="shared" si="5"/>
        <v/>
      </c>
      <c r="D56" s="294"/>
      <c r="E56" s="290" t="str">
        <f t="shared" si="6"/>
        <v/>
      </c>
      <c r="F56" s="291"/>
      <c r="H56" s="2"/>
      <c r="I56" s="2"/>
      <c r="J56" s="2"/>
      <c r="L56" s="17"/>
      <c r="M56" s="2"/>
      <c r="N56" s="15"/>
      <c r="O56" s="2"/>
      <c r="P56" s="16"/>
      <c r="S56" s="16"/>
      <c r="T56" s="16"/>
      <c r="V56" s="30"/>
    </row>
    <row r="57" spans="1:22" ht="15.75" thickBot="1">
      <c r="A57" s="274" t="str">
        <f t="shared" si="4"/>
        <v>Ценовая информация № 10</v>
      </c>
      <c r="B57" s="325"/>
      <c r="C57" s="292" t="str">
        <f t="shared" si="5"/>
        <v/>
      </c>
      <c r="D57" s="297"/>
      <c r="E57" s="292" t="str">
        <f t="shared" si="6"/>
        <v/>
      </c>
      <c r="F57" s="293"/>
      <c r="H57" s="2"/>
      <c r="I57" s="2"/>
      <c r="J57" s="2"/>
      <c r="K57" s="295" t="s">
        <v>19</v>
      </c>
      <c r="L57" s="295"/>
      <c r="M57" s="295"/>
      <c r="N57" s="295"/>
      <c r="O57" s="2"/>
      <c r="P57" s="16"/>
      <c r="S57" s="16"/>
      <c r="T57" s="16"/>
      <c r="V57" s="30"/>
    </row>
    <row r="58" spans="1:22" ht="15.75">
      <c r="A58" s="10"/>
      <c r="B58" s="10"/>
      <c r="C58" s="10"/>
      <c r="D58" s="10"/>
      <c r="E58" s="10"/>
      <c r="H58" s="2"/>
      <c r="I58" s="2"/>
      <c r="J58" s="2"/>
      <c r="K58" s="17"/>
      <c r="L58" s="17"/>
      <c r="M58" s="2"/>
      <c r="N58" s="2"/>
      <c r="O58" s="2"/>
    </row>
    <row r="59" spans="1:22" ht="16.5" thickBot="1">
      <c r="A59" s="322" t="s">
        <v>105</v>
      </c>
      <c r="B59" s="148"/>
      <c r="C59" s="148"/>
      <c r="D59" s="148"/>
      <c r="E59" s="137">
        <f>IF((COUNTIF(E48:F57,"&gt;0"))&gt;1,SQRT(DEVSQ(E48:F57)/((COUNTIF(E48:F57,"&gt;0")-1))),0)</f>
        <v>0</v>
      </c>
      <c r="F59" s="137"/>
      <c r="G59" s="22"/>
      <c r="H59" s="2"/>
      <c r="I59" s="2"/>
      <c r="J59" s="2"/>
      <c r="L59" s="2"/>
    </row>
    <row r="60" spans="1:22" ht="15.75">
      <c r="A60" s="97"/>
      <c r="B60" s="98"/>
      <c r="C60" s="10"/>
      <c r="D60" s="10"/>
      <c r="E60" s="10"/>
      <c r="H60" s="2"/>
      <c r="I60" s="2"/>
      <c r="J60" s="2"/>
      <c r="K60" s="288" t="s">
        <v>17</v>
      </c>
      <c r="L60" s="288"/>
      <c r="M60" s="288"/>
      <c r="N60" s="288"/>
      <c r="O60" s="288"/>
      <c r="P60" s="288"/>
    </row>
    <row r="61" spans="1:22" ht="16.5" thickBot="1">
      <c r="A61" s="322" t="s">
        <v>6</v>
      </c>
      <c r="B61" s="322"/>
      <c r="C61" s="322"/>
      <c r="D61" s="322"/>
      <c r="E61" s="137">
        <f>ROUND(IF((COUNTIF(E48:F57,"&gt;0"))&gt;1,E59/D65*100,0),2)</f>
        <v>0</v>
      </c>
      <c r="F61" s="137"/>
      <c r="H61" s="2"/>
      <c r="I61" s="2"/>
      <c r="J61" s="2"/>
      <c r="K61" s="288"/>
      <c r="L61" s="288"/>
      <c r="M61" s="288"/>
      <c r="N61" s="288"/>
      <c r="O61" s="288"/>
      <c r="P61" s="288"/>
    </row>
    <row r="62" spans="1:22" ht="15.75">
      <c r="A62" s="99"/>
      <c r="B62" s="10"/>
      <c r="C62" s="10"/>
      <c r="D62" s="10"/>
      <c r="E62" s="10"/>
    </row>
    <row r="63" spans="1:22" ht="19.5">
      <c r="A63" s="124" t="str">
        <f>IF(E61&gt;33,"Наблюдается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63" s="124"/>
      <c r="C63" s="124"/>
      <c r="D63" s="124"/>
      <c r="E63" s="124"/>
      <c r="F63" s="124"/>
      <c r="G63" s="124"/>
      <c r="H63" s="124"/>
      <c r="I63" s="124"/>
      <c r="J63" s="124"/>
    </row>
    <row r="64" spans="1:22" s="10" customFormat="1" ht="15.75" customHeight="1">
      <c r="A64" s="96"/>
      <c r="B64" s="96"/>
      <c r="C64" s="96"/>
      <c r="D64" s="96"/>
      <c r="E64" s="96"/>
      <c r="F64" s="96"/>
      <c r="G64" s="96"/>
      <c r="H64" s="96"/>
      <c r="I64" s="96"/>
      <c r="J64" s="96"/>
      <c r="R64" s="11"/>
      <c r="S64" s="11"/>
      <c r="T64" s="11"/>
      <c r="U64" s="11"/>
      <c r="V64" s="11"/>
    </row>
    <row r="65" spans="1:22" s="10" customFormat="1" ht="15.75" customHeight="1" thickBot="1">
      <c r="A65" s="138" t="s">
        <v>126</v>
      </c>
      <c r="B65" s="138"/>
      <c r="C65" s="138"/>
      <c r="D65" s="139" t="str">
        <f>IF((COUNTIF(E48:F57,"&gt;0"))&gt;0,ROUND(SUM(E48:F57)/(COUNTIF(E48:F57,"&gt;0")),2),"")</f>
        <v/>
      </c>
      <c r="E65" s="289"/>
      <c r="F65" s="287" t="s">
        <v>149</v>
      </c>
      <c r="G65" s="287"/>
      <c r="H65" s="92" t="str">
        <f>IF(L4="","",L4)</f>
        <v/>
      </c>
      <c r="I65" s="96"/>
      <c r="J65" s="96"/>
      <c r="R65" s="11"/>
      <c r="S65" s="11"/>
      <c r="T65" s="11"/>
      <c r="U65" s="11"/>
      <c r="V65" s="11"/>
    </row>
    <row r="66" spans="1:22" s="10" customFormat="1" ht="15.75">
      <c r="R66" s="11"/>
      <c r="S66" s="11"/>
      <c r="T66" s="11"/>
      <c r="U66" s="11"/>
      <c r="V66" s="11"/>
    </row>
    <row r="67" spans="1:22" s="10" customFormat="1" ht="15.75">
      <c r="A67" s="301" t="s">
        <v>134</v>
      </c>
      <c r="B67" s="301"/>
      <c r="C67" s="301"/>
      <c r="D67" s="301"/>
      <c r="E67" s="301"/>
      <c r="F67" s="301"/>
      <c r="G67" s="301"/>
      <c r="R67" s="11"/>
      <c r="S67" s="11"/>
      <c r="T67" s="11"/>
      <c r="U67" s="11"/>
      <c r="V67" s="11"/>
    </row>
    <row r="68" spans="1:22" s="10" customFormat="1" ht="15.75" customHeight="1" thickBot="1">
      <c r="A68" s="143">
        <v>2</v>
      </c>
      <c r="B68" s="143"/>
      <c r="C68" s="143"/>
      <c r="D68" s="287" t="s">
        <v>149</v>
      </c>
      <c r="E68" s="287"/>
      <c r="F68" s="92" t="str">
        <f>IF(L4="","",L4)</f>
        <v/>
      </c>
      <c r="R68" s="11"/>
      <c r="S68" s="11"/>
      <c r="T68" s="11"/>
      <c r="U68" s="11"/>
      <c r="V68" s="11"/>
    </row>
    <row r="69" spans="1:22" s="10" customFormat="1" ht="15.75">
      <c r="R69" s="11"/>
      <c r="S69" s="11"/>
      <c r="T69" s="11"/>
      <c r="U69" s="11"/>
      <c r="V69" s="11"/>
    </row>
    <row r="70" spans="1:22" ht="18.75">
      <c r="A70" s="140" t="s">
        <v>17</v>
      </c>
      <c r="B70" s="140"/>
      <c r="C70" s="140"/>
      <c r="D70" s="140"/>
      <c r="E70" s="140"/>
    </row>
    <row r="71" spans="1:22" ht="19.5" thickBot="1">
      <c r="A71" s="145" t="str">
        <f>IF(A68=0,"вы не заполнили п. 2",IF((COUNTIF(E48:F57,"&gt;0"))&gt;1,A68*ROUND(SUM(E48:F57)/(COUNTIF(E48:F57,"&gt;0")),2),"Недостаточно информации для исследования"))</f>
        <v>Недостаточно информации для исследования</v>
      </c>
      <c r="B71" s="145"/>
      <c r="C71" s="145"/>
      <c r="D71" s="145"/>
      <c r="E71" s="145"/>
    </row>
    <row r="72" spans="1:22" ht="18.75">
      <c r="A72" s="73"/>
      <c r="B72" s="73"/>
      <c r="C72" s="73"/>
      <c r="D72" s="73"/>
      <c r="E72" s="73"/>
    </row>
    <row r="73" spans="1:22" ht="18.75" customHeight="1" thickBot="1">
      <c r="A73" s="134"/>
      <c r="B73" s="134"/>
      <c r="C73" s="134"/>
      <c r="D73" s="77"/>
      <c r="E73" s="134"/>
      <c r="F73" s="134"/>
      <c r="G73" s="134"/>
      <c r="H73" s="134"/>
      <c r="I73" s="134"/>
      <c r="J73" s="134"/>
      <c r="K73" s="134"/>
      <c r="R73" s="1"/>
      <c r="T73" s="1"/>
      <c r="U73" s="1"/>
      <c r="V73" s="1"/>
    </row>
    <row r="74" spans="1:22" ht="30" customHeight="1">
      <c r="A74" s="131" t="s">
        <v>145</v>
      </c>
      <c r="B74" s="131"/>
      <c r="C74" s="131"/>
      <c r="D74" s="2"/>
      <c r="E74" s="131" t="s">
        <v>146</v>
      </c>
      <c r="F74" s="131"/>
      <c r="G74" s="131"/>
      <c r="H74" s="131"/>
      <c r="I74" s="131"/>
      <c r="J74" s="131"/>
      <c r="K74" s="131"/>
      <c r="R74" s="1"/>
      <c r="T74" s="1"/>
      <c r="U74" s="1"/>
      <c r="V74" s="1"/>
    </row>
    <row r="75" spans="1:22" ht="30" customHeight="1">
      <c r="A75" s="74"/>
      <c r="B75" s="74"/>
      <c r="C75" s="74"/>
      <c r="D75" s="74"/>
      <c r="E75" s="74"/>
      <c r="F75" s="74"/>
      <c r="G75" s="74"/>
      <c r="R75" s="1"/>
      <c r="T75" s="1"/>
      <c r="U75" s="1"/>
      <c r="V75" s="1"/>
    </row>
    <row r="76" spans="1:22" ht="18.75" customHeight="1" thickBot="1">
      <c r="B76" s="246" t="s">
        <v>147</v>
      </c>
      <c r="C76" s="246"/>
      <c r="E76" s="132"/>
      <c r="F76" s="132"/>
      <c r="G76" s="132"/>
      <c r="R76" s="1"/>
      <c r="T76" s="1"/>
      <c r="U76" s="1"/>
      <c r="V76" s="1"/>
    </row>
    <row r="77" spans="1:22" ht="18.75" customHeight="1">
      <c r="A77" s="76"/>
      <c r="B77" s="76"/>
      <c r="C77" s="76"/>
      <c r="E77" s="133" t="s">
        <v>148</v>
      </c>
      <c r="F77" s="133"/>
      <c r="G77" s="133"/>
      <c r="R77" s="1"/>
      <c r="T77" s="1"/>
      <c r="U77" s="1"/>
      <c r="V77" s="1"/>
    </row>
    <row r="78" spans="1:22" ht="45" customHeight="1"/>
    <row r="79" spans="1:22" ht="15.75">
      <c r="A79" s="111" t="s">
        <v>101</v>
      </c>
      <c r="B79" s="111"/>
      <c r="C79" s="111"/>
      <c r="D79" s="111"/>
      <c r="E79" s="111"/>
      <c r="F79" s="111"/>
    </row>
    <row r="80" spans="1:22" ht="47.25" customHeight="1">
      <c r="A80" s="111" t="s">
        <v>15</v>
      </c>
      <c r="B80" s="111"/>
      <c r="C80" s="111"/>
      <c r="D80" s="111"/>
      <c r="E80" s="111"/>
      <c r="F80" s="111"/>
    </row>
    <row r="81" spans="1:6" ht="63" customHeight="1">
      <c r="A81" s="111" t="s">
        <v>16</v>
      </c>
      <c r="B81" s="111"/>
      <c r="C81" s="111"/>
      <c r="D81" s="111"/>
      <c r="E81" s="111"/>
      <c r="F81" s="111"/>
    </row>
  </sheetData>
  <sheetProtection password="DC48" sheet="1" formatCells="0" formatColumns="0" formatRows="0" sort="0" autoFilter="0" pivotTables="0"/>
  <protectedRanges>
    <protectedRange sqref="L4" name="Диапазон4"/>
    <protectedRange sqref="A73 E73 E76" name="Диапазон3"/>
    <protectedRange sqref="C4 A9:D18 C23:G32 I21 L34 C36:O45 A68" name="Диапазон1"/>
    <protectedRange sqref="N4" name="Диапазон2"/>
  </protectedRanges>
  <customSheetViews>
    <customSheetView guid="{F0CC7EAC-80C7-4FCD-AC8D-75FF5F3FCD77}" fitToPage="1" hiddenColumns="1" topLeftCell="A31">
      <selection activeCell="B64" sqref="B64"/>
      <pageMargins left="0.7" right="0.7" top="0.75" bottom="0.75" header="0.3" footer="0.3"/>
      <pageSetup paperSize="9" scale="59" fitToHeight="0" orientation="landscape" r:id="rId1"/>
    </customSheetView>
  </customSheetViews>
  <mergeCells count="161">
    <mergeCell ref="A63:J63"/>
    <mergeCell ref="A61:D61"/>
    <mergeCell ref="A65:C65"/>
    <mergeCell ref="A59:D59"/>
    <mergeCell ref="H31:L31"/>
    <mergeCell ref="M24:N24"/>
    <mergeCell ref="H32:L32"/>
    <mergeCell ref="H30:L30"/>
    <mergeCell ref="A35:B35"/>
    <mergeCell ref="A57:B57"/>
    <mergeCell ref="M22:O23"/>
    <mergeCell ref="M25:N25"/>
    <mergeCell ref="H23:L23"/>
    <mergeCell ref="H24:L24"/>
    <mergeCell ref="H25:L25"/>
    <mergeCell ref="H26:L26"/>
    <mergeCell ref="M26:N26"/>
    <mergeCell ref="E54:F54"/>
    <mergeCell ref="A38:B38"/>
    <mergeCell ref="A53:B53"/>
    <mergeCell ref="C53:D53"/>
    <mergeCell ref="A49:B49"/>
    <mergeCell ref="C51:D51"/>
    <mergeCell ref="E51:F51"/>
    <mergeCell ref="E49:F49"/>
    <mergeCell ref="C49:D49"/>
    <mergeCell ref="A48:B48"/>
    <mergeCell ref="P43:Q43"/>
    <mergeCell ref="P44:Q44"/>
    <mergeCell ref="H47:P49"/>
    <mergeCell ref="C48:D48"/>
    <mergeCell ref="P45:Q45"/>
    <mergeCell ref="E47:F47"/>
    <mergeCell ref="E23:G23"/>
    <mergeCell ref="E24:G24"/>
    <mergeCell ref="E25:G25"/>
    <mergeCell ref="E26:G26"/>
    <mergeCell ref="E27:G27"/>
    <mergeCell ref="E31:G31"/>
    <mergeCell ref="E30:G30"/>
    <mergeCell ref="E29:G29"/>
    <mergeCell ref="C8:D8"/>
    <mergeCell ref="C28:D28"/>
    <mergeCell ref="C25:D25"/>
    <mergeCell ref="C26:D26"/>
    <mergeCell ref="C16:D16"/>
    <mergeCell ref="C18:D18"/>
    <mergeCell ref="C17:D17"/>
    <mergeCell ref="A8:B8"/>
    <mergeCell ref="A27:B27"/>
    <mergeCell ref="C22:D22"/>
    <mergeCell ref="C23:D23"/>
    <mergeCell ref="A10:B10"/>
    <mergeCell ref="C10:D10"/>
    <mergeCell ref="A22:B22"/>
    <mergeCell ref="A26:B26"/>
    <mergeCell ref="A13:B13"/>
    <mergeCell ref="C13:D13"/>
    <mergeCell ref="A68:C68"/>
    <mergeCell ref="A67:G67"/>
    <mergeCell ref="C32:D32"/>
    <mergeCell ref="A31:B31"/>
    <mergeCell ref="C52:D52"/>
    <mergeCell ref="C47:D47"/>
    <mergeCell ref="C50:D50"/>
    <mergeCell ref="A47:B47"/>
    <mergeCell ref="A52:B52"/>
    <mergeCell ref="A34:K34"/>
    <mergeCell ref="N4:O4"/>
    <mergeCell ref="A28:B28"/>
    <mergeCell ref="A29:B29"/>
    <mergeCell ref="A41:B41"/>
    <mergeCell ref="A36:B36"/>
    <mergeCell ref="E28:G28"/>
    <mergeCell ref="A39:B39"/>
    <mergeCell ref="A40:B40"/>
    <mergeCell ref="A11:B11"/>
    <mergeCell ref="C11:D11"/>
    <mergeCell ref="A81:F81"/>
    <mergeCell ref="A54:B54"/>
    <mergeCell ref="A55:B55"/>
    <mergeCell ref="A56:B56"/>
    <mergeCell ref="C55:D55"/>
    <mergeCell ref="C57:D57"/>
    <mergeCell ref="C56:D56"/>
    <mergeCell ref="E59:F59"/>
    <mergeCell ref="E61:F61"/>
    <mergeCell ref="F65:G65"/>
    <mergeCell ref="A79:F79"/>
    <mergeCell ref="A80:F80"/>
    <mergeCell ref="A50:B50"/>
    <mergeCell ref="A51:B51"/>
    <mergeCell ref="A70:E70"/>
    <mergeCell ref="A71:E71"/>
    <mergeCell ref="E50:F50"/>
    <mergeCell ref="E55:F55"/>
    <mergeCell ref="E56:F56"/>
    <mergeCell ref="E77:G77"/>
    <mergeCell ref="J54:M54"/>
    <mergeCell ref="D68:E68"/>
    <mergeCell ref="L50:P52"/>
    <mergeCell ref="K60:P61"/>
    <mergeCell ref="D65:E65"/>
    <mergeCell ref="E53:F53"/>
    <mergeCell ref="E57:F57"/>
    <mergeCell ref="C54:D54"/>
    <mergeCell ref="K57:N57"/>
    <mergeCell ref="E52:F52"/>
    <mergeCell ref="C2:O2"/>
    <mergeCell ref="A4:B4"/>
    <mergeCell ref="C4:J4"/>
    <mergeCell ref="A32:B32"/>
    <mergeCell ref="A21:H21"/>
    <mergeCell ref="A23:B23"/>
    <mergeCell ref="A24:B24"/>
    <mergeCell ref="A25:B25"/>
    <mergeCell ref="A9:B9"/>
    <mergeCell ref="C9:D9"/>
    <mergeCell ref="A12:B12"/>
    <mergeCell ref="C12:D12"/>
    <mergeCell ref="A17:B17"/>
    <mergeCell ref="C14:D14"/>
    <mergeCell ref="A14:B14"/>
    <mergeCell ref="A43:B43"/>
    <mergeCell ref="C24:D24"/>
    <mergeCell ref="C27:D27"/>
    <mergeCell ref="A44:B44"/>
    <mergeCell ref="A45:B45"/>
    <mergeCell ref="H29:L29"/>
    <mergeCell ref="A37:B37"/>
    <mergeCell ref="A42:B42"/>
    <mergeCell ref="C31:D31"/>
    <mergeCell ref="C30:D30"/>
    <mergeCell ref="A30:B30"/>
    <mergeCell ref="C29:D29"/>
    <mergeCell ref="P42:Q42"/>
    <mergeCell ref="P41:Q41"/>
    <mergeCell ref="P35:Q35"/>
    <mergeCell ref="E32:G32"/>
    <mergeCell ref="A6:J6"/>
    <mergeCell ref="C15:D15"/>
    <mergeCell ref="E22:G22"/>
    <mergeCell ref="A15:B15"/>
    <mergeCell ref="A16:B16"/>
    <mergeCell ref="A18:B18"/>
    <mergeCell ref="M27:N27"/>
    <mergeCell ref="H27:L27"/>
    <mergeCell ref="H28:L28"/>
    <mergeCell ref="M34:Q34"/>
    <mergeCell ref="E48:F48"/>
    <mergeCell ref="P36:Q36"/>
    <mergeCell ref="P37:Q37"/>
    <mergeCell ref="P38:Q38"/>
    <mergeCell ref="P39:Q39"/>
    <mergeCell ref="P40:Q40"/>
    <mergeCell ref="B76:C76"/>
    <mergeCell ref="E76:G76"/>
    <mergeCell ref="E73:K73"/>
    <mergeCell ref="E74:K74"/>
    <mergeCell ref="A73:C73"/>
    <mergeCell ref="A74:C74"/>
  </mergeCells>
  <phoneticPr fontId="0" type="noConversion"/>
  <conditionalFormatting sqref="C23:G32">
    <cfRule type="expression" dxfId="1" priority="2" stopIfTrue="1">
      <formula>$I$21="нет"</formula>
    </cfRule>
  </conditionalFormatting>
  <conditionalFormatting sqref="C36:O45">
    <cfRule type="expression" dxfId="0" priority="1" stopIfTrue="1">
      <formula>$L$34="нет"</formula>
    </cfRule>
  </conditionalFormatting>
  <dataValidations count="7">
    <dataValidation allowBlank="1" showInputMessage="1" showErrorMessage="1" errorTitle="Внимание!" error="Ввод в данную ячейку запрещен!" sqref="V36:V45 M4:M18 P36:P45 D35:O35 A79:F79 A67 A48:B57 A21:H21 A34:K34 O53:O58 P53:P57 N4:O4 F8 A8:B18 A22:B22 A35:B35"/>
    <dataValidation type="list" showInputMessage="1" showErrorMessage="1" sqref="C23:D32">
      <formula1>$U$19:$U$23</formula1>
    </dataValidation>
    <dataValidation type="custom" allowBlank="1" showInputMessage="1" showErrorMessage="1" errorTitle="Внимание!" error="Ввод в данную ячейку запрещен!" sqref="A77:C77 N28:O32 K21:K22 L20:L21 F75:G75 V46 J21 A33:M33 V1:V35 A2:A3 A20:K20 P1:Q21 A58:G58 S50:S70 C3:O3 P29:Q32 T58:T72 A80:F81 F69:F72 P35 C35 B1:B3 C2 C1:O1 H75:K77 A46:Q46 H53:I61 C22:D22 R1:R70 T1:T47 S1:S48 A66:G66 A78:F78 G78:Q81 E77 H66:J72 Q49:Q72 K62:P72 H62:J62 M59:O59 W35:IV35 W78:IV81 N5:N18 W46:IV47 W33:IV33 W1:IV20 P58:P59 W58:IV72 V63:V72 U1:U72 R78:V65536 S73:IV77 G68:G72 A69:E69">
      <formula1>FALSE</formula1>
    </dataValidation>
    <dataValidation type="list" showInputMessage="1" showErrorMessage="1" sqref="L34">
      <formula1>$T$20:$T$21</formula1>
    </dataValidation>
    <dataValidation type="list" allowBlank="1" showInputMessage="1" showErrorMessage="1" sqref="I21">
      <formula1>$T$20:$T$21</formula1>
    </dataValidation>
    <dataValidation showInputMessage="1" showErrorMessage="1" sqref="I22"/>
    <dataValidation allowBlank="1" showInputMessage="1" showErrorMessage="1" errorTitle="Внимание!" error="Процент корректировки не устанавливается в случае, если закупка осуществлялась у единственного поставщика (подрядчика, исполнителя) (основание - п. 3.16.4 Приказа Минэкономразвития РФ от 02.10.2013 N 567)." sqref="E23:G32"/>
  </dataValidations>
  <hyperlinks>
    <hyperlink ref="A1" location="'Главная страница'!A1" display="Вернуться"/>
    <hyperlink ref="M34:Q34" r:id="rId2" display="Официальный сайт в сети &quot;Интернет&quot; www.gks.ru"/>
  </hyperlinks>
  <pageMargins left="0.7" right="0.7" top="0.75" bottom="0.75" header="0.3" footer="0.3"/>
  <pageSetup paperSize="9" scale="59" fitToHeight="0" orientation="landscape" r:id="rId3"/>
  <ignoredErrors>
    <ignoredError sqref="P36" formulaRange="1"/>
  </ignoredErrors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277" t="s">
        <v>7</v>
      </c>
      <c r="E2" s="277"/>
      <c r="F2" s="277"/>
      <c r="G2" s="277"/>
      <c r="H2" s="277"/>
      <c r="I2" s="277"/>
      <c r="J2" s="277"/>
    </row>
    <row r="3" spans="1:12">
      <c r="E3" s="334"/>
      <c r="F3" s="334"/>
      <c r="G3" s="334"/>
      <c r="H3" s="334"/>
      <c r="I3" s="334"/>
    </row>
    <row r="5" spans="1:12" ht="16.5" thickBot="1">
      <c r="A5" s="331" t="s">
        <v>21</v>
      </c>
      <c r="B5" s="331"/>
      <c r="C5" s="332"/>
      <c r="D5" s="332"/>
      <c r="E5" s="332"/>
      <c r="F5" s="332"/>
      <c r="G5" s="332"/>
      <c r="H5" s="332"/>
      <c r="I5" s="332"/>
      <c r="J5" s="332"/>
      <c r="K5" s="332"/>
    </row>
    <row r="7" spans="1:12">
      <c r="A7" s="14"/>
    </row>
    <row r="8" spans="1:12">
      <c r="A8" s="14"/>
    </row>
    <row r="9" spans="1:12" ht="18.75" customHeight="1">
      <c r="A9" s="67" t="s">
        <v>140</v>
      </c>
    </row>
    <row r="10" spans="1:12" ht="16.5" thickBot="1">
      <c r="A10" s="143"/>
      <c r="B10" s="143"/>
      <c r="C10" s="143"/>
      <c r="D10" s="146" t="s">
        <v>123</v>
      </c>
      <c r="E10" s="146"/>
      <c r="F10" s="327"/>
      <c r="G10" s="327"/>
    </row>
    <row r="12" spans="1:12" ht="33.75" customHeight="1">
      <c r="A12" s="333" t="s">
        <v>144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</row>
    <row r="13" spans="1:12" ht="16.5" customHeight="1" thickBot="1">
      <c r="A13" s="329"/>
      <c r="B13" s="329"/>
      <c r="C13" s="329"/>
      <c r="G13" s="328" t="s">
        <v>141</v>
      </c>
      <c r="H13" s="328"/>
      <c r="I13" s="328"/>
      <c r="J13" s="328"/>
      <c r="K13" s="328"/>
      <c r="L13" s="328"/>
    </row>
    <row r="14" spans="1:12">
      <c r="G14" s="328"/>
      <c r="H14" s="328"/>
      <c r="I14" s="328"/>
      <c r="J14" s="328"/>
      <c r="K14" s="328"/>
      <c r="L14" s="328"/>
    </row>
    <row r="15" spans="1:12">
      <c r="A15" s="14" t="s">
        <v>8</v>
      </c>
      <c r="G15" s="328"/>
      <c r="H15" s="328"/>
      <c r="I15" s="328"/>
      <c r="J15" s="328"/>
      <c r="K15" s="328"/>
      <c r="L15" s="328"/>
    </row>
    <row r="16" spans="1:12" ht="18.75" customHeight="1" thickBot="1">
      <c r="A16" s="330">
        <f>IF(A10=0,0,A10*A13)</f>
        <v>0</v>
      </c>
      <c r="B16" s="330"/>
      <c r="C16" s="330"/>
      <c r="J16" s="326" t="s">
        <v>17</v>
      </c>
      <c r="K16" s="326"/>
      <c r="L16" s="326"/>
    </row>
    <row r="17" spans="1:19" ht="18.75" customHeight="1">
      <c r="I17" s="68"/>
      <c r="J17" s="326"/>
      <c r="K17" s="326"/>
      <c r="L17" s="326"/>
    </row>
    <row r="18" spans="1:19" ht="18.75" customHeight="1">
      <c r="I18" s="68"/>
      <c r="J18" s="72"/>
      <c r="K18" s="72"/>
      <c r="L18" s="72"/>
    </row>
    <row r="19" spans="1:19" s="1" customFormat="1" ht="18.75" customHeight="1" thickBot="1">
      <c r="A19" s="134"/>
      <c r="B19" s="134"/>
      <c r="C19" s="134"/>
      <c r="D19" s="77"/>
      <c r="E19" s="134"/>
      <c r="F19" s="134"/>
      <c r="G19" s="134"/>
      <c r="H19" s="134"/>
      <c r="I19" s="134"/>
      <c r="J19" s="134"/>
      <c r="K19" s="134"/>
      <c r="S19" s="2"/>
    </row>
    <row r="20" spans="1:19" s="1" customFormat="1" ht="30" customHeight="1">
      <c r="A20" s="131" t="s">
        <v>145</v>
      </c>
      <c r="B20" s="131"/>
      <c r="C20" s="131"/>
      <c r="D20" s="2"/>
      <c r="E20" s="131" t="s">
        <v>146</v>
      </c>
      <c r="F20" s="131"/>
      <c r="G20" s="131"/>
      <c r="H20" s="131"/>
      <c r="I20" s="131"/>
      <c r="J20" s="131"/>
      <c r="K20" s="131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246" t="s">
        <v>147</v>
      </c>
      <c r="C22" s="246"/>
      <c r="E22" s="132"/>
      <c r="F22" s="132"/>
      <c r="G22" s="132"/>
      <c r="S22" s="2"/>
    </row>
    <row r="23" spans="1:19" s="1" customFormat="1" ht="18.75" customHeight="1">
      <c r="A23" s="76"/>
      <c r="B23" s="76"/>
      <c r="C23" s="76"/>
      <c r="E23" s="133" t="s">
        <v>148</v>
      </c>
      <c r="F23" s="133"/>
      <c r="G23" s="133"/>
      <c r="S23" s="2"/>
    </row>
    <row r="24" spans="1:19" ht="45" customHeight="1">
      <c r="I24" s="68"/>
      <c r="J24" s="72"/>
      <c r="K24" s="72"/>
      <c r="L24" s="72"/>
    </row>
    <row r="25" spans="1:19">
      <c r="A25" s="111" t="s">
        <v>101</v>
      </c>
      <c r="B25" s="111"/>
      <c r="C25" s="111"/>
      <c r="D25" s="111"/>
      <c r="E25" s="111"/>
      <c r="F25" s="111"/>
    </row>
    <row r="26" spans="1:19" ht="47.25" customHeight="1">
      <c r="A26" s="111" t="s">
        <v>15</v>
      </c>
      <c r="B26" s="111"/>
      <c r="C26" s="111"/>
      <c r="D26" s="111"/>
      <c r="E26" s="111"/>
      <c r="F26" s="111"/>
    </row>
    <row r="27" spans="1:19" ht="63" customHeight="1">
      <c r="A27" s="111" t="s">
        <v>16</v>
      </c>
      <c r="B27" s="111"/>
      <c r="C27" s="111"/>
      <c r="D27" s="111"/>
      <c r="E27" s="111"/>
      <c r="F27" s="111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F10 A13" name="Диапазон1"/>
  </protectedRanges>
  <dataConsolidate/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2">
    <mergeCell ref="D2:J2"/>
    <mergeCell ref="A5:B5"/>
    <mergeCell ref="C5:K5"/>
    <mergeCell ref="A12:K12"/>
    <mergeCell ref="A10:C10"/>
    <mergeCell ref="E3:I3"/>
    <mergeCell ref="A27:F27"/>
    <mergeCell ref="A13:C13"/>
    <mergeCell ref="A16:C16"/>
    <mergeCell ref="A25:F25"/>
    <mergeCell ref="A26:F26"/>
    <mergeCell ref="A20:C20"/>
    <mergeCell ref="B22:C22"/>
    <mergeCell ref="E22:G22"/>
    <mergeCell ref="J16:L17"/>
    <mergeCell ref="E23:G23"/>
    <mergeCell ref="E19:K19"/>
    <mergeCell ref="E20:K20"/>
    <mergeCell ref="A19:C19"/>
    <mergeCell ref="D10:E10"/>
    <mergeCell ref="F10:G10"/>
    <mergeCell ref="G13:L15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J10:AB10 B6:L9 B1:C4 A2:A4 M1:IV9 A6:A8 L11:IV12 A26:F27 A14:C15 D24:F24 M24:IV27 D4:I4 J1:L4 D1:I2 M13:AD13 G24:H27 I25:L27 A11:K11 G16:H18 M14:IV18 D13:F18 A17:C18 A23:C24 S19:IV23 E23 H21:J23 F21:G21 K21:K23">
      <formula1>FALSE</formula1>
    </dataValidation>
    <dataValidation allowBlank="1" showInputMessage="1" showErrorMessage="1" errorTitle="Внимание!" error="Ввод в данную ячейку запрещен!" sqref="A16:C16 A25:F25 D10 F10 H10:I10 G13 A12:K12 J16 A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277" t="s">
        <v>9</v>
      </c>
      <c r="E2" s="277"/>
      <c r="F2" s="277"/>
      <c r="G2" s="277"/>
      <c r="H2" s="277"/>
      <c r="I2" s="277"/>
      <c r="J2" s="277"/>
    </row>
    <row r="3" spans="1:12">
      <c r="D3" s="18"/>
      <c r="E3" s="18"/>
      <c r="F3" s="18"/>
      <c r="G3" s="18"/>
      <c r="H3" s="18"/>
      <c r="I3" s="18"/>
      <c r="J3" s="18"/>
    </row>
    <row r="4" spans="1:12">
      <c r="D4" s="13"/>
    </row>
    <row r="5" spans="1:12" ht="16.5" thickBot="1">
      <c r="A5" s="301" t="s">
        <v>21</v>
      </c>
      <c r="B5" s="301"/>
      <c r="C5" s="332"/>
      <c r="D5" s="332"/>
      <c r="E5" s="332"/>
      <c r="F5" s="332"/>
      <c r="G5" s="332"/>
      <c r="H5" s="332"/>
      <c r="I5" s="332"/>
      <c r="J5" s="332"/>
      <c r="K5" s="332"/>
    </row>
    <row r="7" spans="1:12">
      <c r="A7" s="301"/>
      <c r="B7" s="301"/>
      <c r="C7" s="301"/>
      <c r="D7" s="301"/>
      <c r="E7" s="301"/>
      <c r="F7" s="301"/>
    </row>
    <row r="8" spans="1:12">
      <c r="A8" s="14"/>
    </row>
    <row r="9" spans="1:12" ht="18.75" customHeight="1">
      <c r="A9" s="335" t="s">
        <v>140</v>
      </c>
      <c r="B9" s="335"/>
      <c r="C9" s="335"/>
      <c r="D9" s="335"/>
      <c r="E9" s="335"/>
      <c r="F9" s="335"/>
      <c r="G9" s="335"/>
      <c r="H9" s="335"/>
    </row>
    <row r="10" spans="1:12" ht="16.5" thickBot="1">
      <c r="A10" s="143"/>
      <c r="B10" s="143"/>
      <c r="C10" s="143"/>
      <c r="D10" s="146" t="s">
        <v>123</v>
      </c>
      <c r="E10" s="146"/>
      <c r="F10" s="327"/>
      <c r="G10" s="327"/>
    </row>
    <row r="12" spans="1:12" ht="33.75" customHeight="1">
      <c r="A12" s="333" t="s">
        <v>142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</row>
    <row r="13" spans="1:12" ht="16.5" thickBot="1">
      <c r="A13" s="329"/>
      <c r="B13" s="329"/>
      <c r="C13" s="329"/>
      <c r="G13" s="328" t="s">
        <v>143</v>
      </c>
      <c r="H13" s="328"/>
      <c r="I13" s="328"/>
      <c r="J13" s="328"/>
      <c r="K13" s="328"/>
      <c r="L13" s="328"/>
    </row>
    <row r="14" spans="1:12">
      <c r="G14" s="328"/>
      <c r="H14" s="328"/>
      <c r="I14" s="328"/>
      <c r="J14" s="328"/>
      <c r="K14" s="328"/>
      <c r="L14" s="328"/>
    </row>
    <row r="15" spans="1:12">
      <c r="A15" s="301" t="s">
        <v>8</v>
      </c>
      <c r="B15" s="301"/>
      <c r="C15" s="301"/>
      <c r="D15" s="301"/>
      <c r="E15" s="301"/>
      <c r="G15" s="328"/>
      <c r="H15" s="328"/>
      <c r="I15" s="328"/>
      <c r="J15" s="328"/>
      <c r="K15" s="328"/>
      <c r="L15" s="328"/>
    </row>
    <row r="16" spans="1:12" ht="18.75" customHeight="1" thickBot="1">
      <c r="A16" s="330">
        <f>IF(A10=0,0,A10*A13)</f>
        <v>0</v>
      </c>
      <c r="B16" s="330"/>
      <c r="C16" s="330"/>
      <c r="J16" s="326" t="s">
        <v>17</v>
      </c>
      <c r="K16" s="326"/>
      <c r="L16" s="326"/>
    </row>
    <row r="17" spans="1:19" ht="18.75" customHeight="1">
      <c r="I17" s="58"/>
      <c r="J17" s="326"/>
      <c r="K17" s="326"/>
      <c r="L17" s="326"/>
    </row>
    <row r="18" spans="1:19" ht="18.75" customHeight="1">
      <c r="I18" s="58"/>
      <c r="J18" s="72"/>
      <c r="K18" s="72"/>
      <c r="L18" s="72"/>
    </row>
    <row r="19" spans="1:19" s="1" customFormat="1" ht="18.75" customHeight="1" thickBot="1">
      <c r="A19" s="134"/>
      <c r="B19" s="134"/>
      <c r="C19" s="134"/>
      <c r="D19" s="77"/>
      <c r="E19" s="134"/>
      <c r="F19" s="134"/>
      <c r="G19" s="134"/>
      <c r="H19" s="134"/>
      <c r="I19" s="134"/>
      <c r="J19" s="134"/>
      <c r="K19" s="134"/>
      <c r="S19" s="2"/>
    </row>
    <row r="20" spans="1:19" s="1" customFormat="1" ht="30" customHeight="1">
      <c r="A20" s="131" t="s">
        <v>145</v>
      </c>
      <c r="B20" s="131"/>
      <c r="C20" s="131"/>
      <c r="D20" s="2"/>
      <c r="E20" s="131" t="s">
        <v>146</v>
      </c>
      <c r="F20" s="131"/>
      <c r="G20" s="131"/>
      <c r="H20" s="131"/>
      <c r="I20" s="131"/>
      <c r="J20" s="131"/>
      <c r="K20" s="131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246" t="s">
        <v>147</v>
      </c>
      <c r="C22" s="246"/>
      <c r="E22" s="132"/>
      <c r="F22" s="132"/>
      <c r="G22" s="132"/>
      <c r="S22" s="2"/>
    </row>
    <row r="23" spans="1:19" s="1" customFormat="1" ht="18.75" customHeight="1">
      <c r="A23" s="76"/>
      <c r="B23" s="76"/>
      <c r="C23" s="76"/>
      <c r="E23" s="133" t="s">
        <v>148</v>
      </c>
      <c r="F23" s="133"/>
      <c r="G23" s="133"/>
      <c r="S23" s="2"/>
    </row>
    <row r="24" spans="1:19" ht="45" customHeight="1">
      <c r="I24" s="58"/>
      <c r="J24" s="72"/>
      <c r="K24" s="72"/>
      <c r="L24" s="72"/>
    </row>
    <row r="25" spans="1:19" ht="15.75" customHeight="1">
      <c r="A25" s="111" t="s">
        <v>101</v>
      </c>
      <c r="B25" s="111"/>
      <c r="C25" s="111"/>
      <c r="D25" s="111"/>
      <c r="E25" s="111"/>
      <c r="F25" s="111"/>
    </row>
    <row r="26" spans="1:19" ht="47.25" customHeight="1">
      <c r="A26" s="111" t="s">
        <v>15</v>
      </c>
      <c r="B26" s="111"/>
      <c r="C26" s="111"/>
      <c r="D26" s="111"/>
      <c r="E26" s="111"/>
      <c r="F26" s="111"/>
    </row>
    <row r="27" spans="1:19" ht="63" customHeight="1">
      <c r="A27" s="111" t="s">
        <v>16</v>
      </c>
      <c r="B27" s="111"/>
      <c r="C27" s="111"/>
      <c r="D27" s="111"/>
      <c r="E27" s="111"/>
      <c r="F27" s="111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A13 F10" name="Диапазон1"/>
  </protectedRanges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4">
    <mergeCell ref="A5:B5"/>
    <mergeCell ref="A9:H9"/>
    <mergeCell ref="A15:E15"/>
    <mergeCell ref="G13:L15"/>
    <mergeCell ref="D10:E10"/>
    <mergeCell ref="F10:G10"/>
    <mergeCell ref="A26:F26"/>
    <mergeCell ref="A27:F27"/>
    <mergeCell ref="D2:J2"/>
    <mergeCell ref="A10:C10"/>
    <mergeCell ref="A13:C13"/>
    <mergeCell ref="A16:C16"/>
    <mergeCell ref="C5:K5"/>
    <mergeCell ref="A12:K12"/>
    <mergeCell ref="A7:F7"/>
    <mergeCell ref="J16:L17"/>
    <mergeCell ref="E23:G23"/>
    <mergeCell ref="A19:C19"/>
    <mergeCell ref="E19:K19"/>
    <mergeCell ref="A25:F25"/>
    <mergeCell ref="E22:G22"/>
    <mergeCell ref="A20:C20"/>
    <mergeCell ref="E20:K20"/>
    <mergeCell ref="B22:C2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6:IV9 G25:L27 M13:U14 A2:A4 B1:IV4 A6:A8 L11:IV12 A26:F27 A23:C24 B14:C14 B8:F8 G6:U8 B6:F6 I9:U10 M24:IV27 A14:A15 A11:K11 D13:F14 M14:IV18 F14:F18 A17:C18 D16:E18 G16:H18 D24:H24 S19:IV23 E23 H21:K23 F21:G21">
      <formula1>FALSE</formula1>
    </dataValidation>
    <dataValidation allowBlank="1" showInputMessage="1" showErrorMessage="1" errorTitle="Внимание!" error="Ввод в данную ячейку запрещен!" sqref="A16:C16 A25:F25 J16 A12:K12 D10 F10 H10 A9:H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F0CC7EAC-80C7-4FCD-AC8D-75FF5F3FCD77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Главная страница</vt:lpstr>
      <vt:lpstr>АР без корр. коэф. 1 предмет</vt:lpstr>
      <vt:lpstr>АР без корр. коэф. множество</vt:lpstr>
      <vt:lpstr>Анализ рынка с корр. коэф.</vt:lpstr>
      <vt:lpstr>Нормативный метод</vt:lpstr>
      <vt:lpstr>Тарифный метод</vt:lpstr>
      <vt:lpstr>Лист1</vt:lpstr>
      <vt:lpstr>'АР без корр. коэф. множество'!Заголовки_для_печати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User1</cp:lastModifiedBy>
  <cp:lastPrinted>2026-07-01T08:49:46Z</cp:lastPrinted>
  <dcterms:created xsi:type="dcterms:W3CDTF">2014-01-29T16:08:58Z</dcterms:created>
  <dcterms:modified xsi:type="dcterms:W3CDTF">2026-07-09T08:53:40Z</dcterms:modified>
</cp:coreProperties>
</file>