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bezruchko\Desktop\Конкурс Обществ мнение на 22 млн\Конкурс Доки 22 млн\"/>
    </mc:Choice>
  </mc:AlternateContent>
  <xr:revisionPtr revIDLastSave="0" documentId="13_ncr:1_{E6FEA5C5-F55B-47AE-8AA2-AA0D59D45D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6-2027" sheetId="2" r:id="rId1"/>
  </sheets>
  <definedNames>
    <definedName name="_xlnm._FilterDatabase" localSheetId="0" hidden="1">'2026-2027'!$A$10:$D$21</definedName>
    <definedName name="_xlnm.Print_Area" localSheetId="0">'2026-2027'!$A$1:$M$21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1" i="2" l="1"/>
  <c r="F20" i="2"/>
  <c r="F12" i="2"/>
  <c r="F11" i="2"/>
  <c r="K19" i="2"/>
  <c r="K18" i="2"/>
  <c r="K16" i="2"/>
  <c r="K15" i="2"/>
  <c r="K14" i="2"/>
  <c r="I19" i="2"/>
  <c r="M19" i="2" s="1"/>
  <c r="I18" i="2"/>
  <c r="M18" i="2" s="1"/>
  <c r="I16" i="2"/>
  <c r="M16" i="2" s="1"/>
  <c r="I15" i="2"/>
  <c r="M15" i="2" s="1"/>
  <c r="I14" i="2"/>
  <c r="M14" i="2" s="1"/>
  <c r="H20" i="2"/>
  <c r="H19" i="2"/>
  <c r="H18" i="2"/>
  <c r="H16" i="2"/>
  <c r="H15" i="2"/>
  <c r="H14" i="2"/>
  <c r="H12" i="2"/>
  <c r="H11" i="2"/>
  <c r="F19" i="2"/>
  <c r="F18" i="2"/>
  <c r="F16" i="2"/>
  <c r="F15" i="2"/>
  <c r="F14" i="2"/>
  <c r="D19" i="2"/>
  <c r="D18" i="2"/>
  <c r="D16" i="2"/>
  <c r="J16" i="2" s="1"/>
  <c r="D15" i="2"/>
  <c r="D14" i="2"/>
  <c r="K10" i="2"/>
  <c r="I10" i="2"/>
  <c r="M10" i="2" s="1"/>
  <c r="H10" i="2"/>
  <c r="F10" i="2"/>
  <c r="D10" i="2"/>
  <c r="J15" i="2" l="1"/>
  <c r="J18" i="2"/>
  <c r="J19" i="2"/>
  <c r="K12" i="2"/>
  <c r="L14" i="2"/>
  <c r="J14" i="2"/>
  <c r="L16" i="2"/>
  <c r="L19" i="2"/>
  <c r="K11" i="2"/>
  <c r="K20" i="2"/>
  <c r="I11" i="2"/>
  <c r="M11" i="2" s="1"/>
  <c r="D11" i="2"/>
  <c r="J11" i="2" s="1"/>
  <c r="D20" i="2"/>
  <c r="J20" i="2" s="1"/>
  <c r="I12" i="2"/>
  <c r="M12" i="2" s="1"/>
  <c r="D12" i="2"/>
  <c r="J12" i="2" s="1"/>
  <c r="L18" i="2"/>
  <c r="I20" i="2"/>
  <c r="M20" i="2" s="1"/>
  <c r="L15" i="2"/>
  <c r="H21" i="2"/>
  <c r="J10" i="2"/>
  <c r="L10" i="2"/>
  <c r="F21" i="2"/>
  <c r="L12" i="2" l="1"/>
  <c r="L11" i="2"/>
  <c r="L20" i="2"/>
</calcChain>
</file>

<file path=xl/sharedStrings.xml><?xml version="1.0" encoding="utf-8"?>
<sst xmlns="http://schemas.openxmlformats.org/spreadsheetml/2006/main" count="40" uniqueCount="30">
  <si>
    <t>Стоимость за ед.</t>
  </si>
  <si>
    <t>Цена</t>
  </si>
  <si>
    <t xml:space="preserve">Средняя арифм. величина цены единицы ТРУ, руб.                   </t>
  </si>
  <si>
    <t xml:space="preserve">Средняя арифм. величина цены ТРУ, руб.                   </t>
  </si>
  <si>
    <t>Среднее квадратичное единицы ТРУ
отклонение</t>
  </si>
  <si>
    <t>Коэффициент
вариации (%), не более 33%</t>
  </si>
  <si>
    <t>Поставщик 3</t>
  </si>
  <si>
    <t>Наименование исследования</t>
  </si>
  <si>
    <t xml:space="preserve">Поставщик 1 </t>
  </si>
  <si>
    <t xml:space="preserve">Поставщик 2 </t>
  </si>
  <si>
    <t>Кол-во (услуг)</t>
  </si>
  <si>
    <t>Подготовил ведущий экономист ФЭО ИД "Губернские ведомости" : Д.Г. Куприянов</t>
  </si>
  <si>
    <t>Обоснование начальной (максимальной) цены договора</t>
  </si>
  <si>
    <r>
      <t xml:space="preserve">Используемый метод определения НМЦД с обоснованием: </t>
    </r>
    <r>
      <rPr>
        <b/>
        <sz val="12"/>
        <color theme="1"/>
        <rFont val="Times New Roman"/>
        <family val="1"/>
        <charset val="204"/>
      </rPr>
      <t>Метод сопоставимых рыночных цен (анализа рынка)</t>
    </r>
  </si>
  <si>
    <t xml:space="preserve">НМЦД (руб.)                  </t>
  </si>
  <si>
    <t>Приложение № 2 к Конкурсной документации</t>
  </si>
  <si>
    <t>без НДС:</t>
  </si>
  <si>
    <t>В том числе с НДС:</t>
  </si>
  <si>
    <t>Анализ содержания новостного контента по ключевым словам с учётом специфики тематических линий новостных материалов и их соотнесение с запросом аудиторий</t>
  </si>
  <si>
    <t>Подготовка аналитического отчёта, содержащего методическую справку, результаты оценки и рекомендации по повышению информирования читателей средств массовой коммуникации</t>
  </si>
  <si>
    <t>Тестирование контента                                                                                                                    • общее число информационных материалов для тестирования: 12;                                                   • общий охват коммуникационной группы ~ 300 тыс. интернет-пользователей</t>
  </si>
  <si>
    <t>1 этап (июль) 2026 г.</t>
  </si>
  <si>
    <t>2 этап (август) 2026 г.</t>
  </si>
  <si>
    <t>3 этап (ноябрь) 2026 г.</t>
  </si>
  <si>
    <t>с НДС (22%):</t>
  </si>
  <si>
    <t>с НДС (5%):</t>
  </si>
  <si>
    <t>Предмет договора: Оказание услуг «Изучение восприятия жителями Сахалинской области информационных материалов по актуальным вопросам общественно-политической жизни в стране и регионе, распространяемых средствами массовой информации в информационно-коммуникационной сети «Интернет»</t>
  </si>
  <si>
    <t>ИТОГО  в руб. *</t>
  </si>
  <si>
    <t>Дата документа 07.27.2026</t>
  </si>
  <si>
    <r>
      <t xml:space="preserve">*начальная (максимальная) цена договора определена заказчиком в пределах лимитов бюджетных лимитов выделенных на заплпнированную закупку, начальное (максимальное) значение цены рассчитано по наименьшему КП и составляет: </t>
    </r>
    <r>
      <rPr>
        <b/>
        <sz val="12"/>
        <color theme="1"/>
        <rFont val="Times New Roman"/>
        <family val="1"/>
        <charset val="204"/>
      </rPr>
      <t>22 094 000,00 рублей</t>
    </r>
    <r>
      <rPr>
        <sz val="12"/>
        <color theme="1"/>
        <rFont val="Times New Roman"/>
        <family val="1"/>
        <charset val="204"/>
      </rPr>
      <t xml:space="preserve">.											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</si>
</sst>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2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vertical="center"/>
    </xf>
    <xf numFmtId="4" fontId="0" fillId="0" borderId="0" xfId="0" applyNumberFormat="1"/>
    <xf numFmtId="16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wrapText="1"/>
    </xf>
    <xf numFmtId="4" fontId="3" fillId="0" borderId="0" xfId="0" applyNumberFormat="1" applyFont="1"/>
    <xf numFmtId="4" fontId="4" fillId="3" borderId="2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3" fontId="4" fillId="0" borderId="4" xfId="0" applyNumberFormat="1" applyFont="1" applyBorder="1" applyAlignment="1">
      <alignment horizontal="center" vertical="center"/>
    </xf>
    <xf numFmtId="4" fontId="4" fillId="2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4" fontId="5" fillId="0" borderId="4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6" fillId="5" borderId="3" xfId="0" applyFont="1" applyFill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4" fontId="6" fillId="6" borderId="8" xfId="0" applyNumberFormat="1" applyFont="1" applyFill="1" applyBorder="1" applyAlignment="1">
      <alignment horizontal="center" vertical="center"/>
    </xf>
    <xf numFmtId="0" fontId="4" fillId="5" borderId="0" xfId="0" applyFont="1" applyFill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54828-A6BF-4F9A-B658-D8740337D902}">
  <sheetPr>
    <tabColor rgb="FFFFFF00"/>
    <pageSetUpPr fitToPage="1"/>
  </sheetPr>
  <dimension ref="A1:P48"/>
  <sheetViews>
    <sheetView tabSelected="1" topLeftCell="A16" zoomScale="90" zoomScaleNormal="90" zoomScaleSheetLayoutView="70" workbookViewId="0">
      <selection activeCell="A23" sqref="A23:M23"/>
    </sheetView>
  </sheetViews>
  <sheetFormatPr defaultRowHeight="15" outlineLevelCol="1" x14ac:dyDescent="0.25"/>
  <cols>
    <col min="1" max="1" width="95" bestFit="1" customWidth="1"/>
    <col min="2" max="2" width="13.42578125" customWidth="1"/>
    <col min="3" max="3" width="27" customWidth="1" outlineLevel="1"/>
    <col min="4" max="4" width="22.85546875" customWidth="1" outlineLevel="1"/>
    <col min="5" max="5" width="17.5703125" customWidth="1" outlineLevel="1"/>
    <col min="6" max="6" width="22.42578125" customWidth="1" outlineLevel="1"/>
    <col min="7" max="7" width="17" customWidth="1" outlineLevel="1"/>
    <col min="8" max="8" width="22" customWidth="1" outlineLevel="1"/>
    <col min="9" max="9" width="14" bestFit="1" customWidth="1" outlineLevel="1"/>
    <col min="10" max="10" width="14" customWidth="1" outlineLevel="1"/>
    <col min="11" max="11" width="11.85546875" bestFit="1" customWidth="1" outlineLevel="1"/>
    <col min="12" max="12" width="21.28515625" customWidth="1" outlineLevel="1"/>
    <col min="13" max="13" width="19.140625" customWidth="1"/>
    <col min="14" max="14" width="10.28515625" customWidth="1"/>
    <col min="15" max="15" width="18.85546875" customWidth="1"/>
  </cols>
  <sheetData>
    <row r="1" spans="1:16" ht="44.25" customHeight="1" x14ac:dyDescent="0.25">
      <c r="A1" s="22"/>
      <c r="B1" s="2"/>
      <c r="C1" s="2"/>
      <c r="D1" s="2"/>
      <c r="E1" s="2"/>
      <c r="F1" s="2"/>
      <c r="G1" s="2"/>
      <c r="H1" s="2"/>
      <c r="I1" s="2"/>
      <c r="J1" s="2"/>
      <c r="K1" s="23"/>
      <c r="L1" s="56" t="s">
        <v>15</v>
      </c>
      <c r="M1" s="56"/>
    </row>
    <row r="2" spans="1:16" s="2" customFormat="1" ht="27.75" customHeight="1" x14ac:dyDescent="0.25">
      <c r="A2" s="54" t="s">
        <v>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9"/>
      <c r="O2" s="9"/>
    </row>
    <row r="3" spans="1:16" s="2" customFormat="1" ht="15.75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6" s="2" customFormat="1" ht="42" customHeight="1" x14ac:dyDescent="0.25">
      <c r="A4" s="53" t="s">
        <v>26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8"/>
      <c r="O4" s="8"/>
    </row>
    <row r="5" spans="1:16" s="2" customFormat="1" ht="15.75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4"/>
      <c r="M5" s="4"/>
      <c r="N5" s="4"/>
      <c r="O5" s="4"/>
    </row>
    <row r="6" spans="1:16" s="2" customFormat="1" ht="15.75" x14ac:dyDescent="0.25">
      <c r="A6" s="55" t="s">
        <v>13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"/>
      <c r="O6" s="5"/>
    </row>
    <row r="7" spans="1:16" ht="15.75" x14ac:dyDescent="0.25">
      <c r="A7" s="2"/>
      <c r="B7" s="2"/>
      <c r="C7" s="57" t="s">
        <v>8</v>
      </c>
      <c r="D7" s="57"/>
      <c r="E7" s="57" t="s">
        <v>9</v>
      </c>
      <c r="F7" s="57"/>
      <c r="G7" s="57" t="s">
        <v>6</v>
      </c>
      <c r="H7" s="57"/>
      <c r="I7" s="2"/>
      <c r="J7" s="2"/>
      <c r="K7" s="2"/>
      <c r="L7" s="2"/>
      <c r="M7" s="2"/>
      <c r="O7" s="1"/>
      <c r="P7" s="7"/>
    </row>
    <row r="8" spans="1:16" ht="110.25" x14ac:dyDescent="0.25">
      <c r="A8" s="10" t="s">
        <v>7</v>
      </c>
      <c r="B8" s="11" t="s">
        <v>10</v>
      </c>
      <c r="C8" s="12" t="s">
        <v>0</v>
      </c>
      <c r="D8" s="12" t="s">
        <v>1</v>
      </c>
      <c r="E8" s="12" t="s">
        <v>0</v>
      </c>
      <c r="F8" s="12" t="s">
        <v>1</v>
      </c>
      <c r="G8" s="12" t="s">
        <v>0</v>
      </c>
      <c r="H8" s="12" t="s">
        <v>1</v>
      </c>
      <c r="I8" s="13" t="s">
        <v>2</v>
      </c>
      <c r="J8" s="13" t="s">
        <v>3</v>
      </c>
      <c r="K8" s="13" t="s">
        <v>4</v>
      </c>
      <c r="L8" s="13" t="s">
        <v>5</v>
      </c>
      <c r="M8" s="13" t="s">
        <v>14</v>
      </c>
      <c r="O8" s="1"/>
      <c r="P8" s="7"/>
    </row>
    <row r="9" spans="1:16" ht="33.75" customHeight="1" x14ac:dyDescent="0.25">
      <c r="A9" s="10" t="s">
        <v>21</v>
      </c>
      <c r="B9" s="11"/>
      <c r="C9" s="12"/>
      <c r="D9" s="12"/>
      <c r="E9" s="11"/>
      <c r="F9" s="12"/>
      <c r="G9" s="11"/>
      <c r="H9" s="12"/>
      <c r="I9" s="13"/>
      <c r="J9" s="13"/>
      <c r="K9" s="13"/>
      <c r="L9" s="13"/>
      <c r="M9" s="13"/>
      <c r="O9" s="1"/>
      <c r="P9" s="7"/>
    </row>
    <row r="10" spans="1:16" ht="47.25" x14ac:dyDescent="0.25">
      <c r="A10" s="18" t="s">
        <v>20</v>
      </c>
      <c r="B10" s="19">
        <v>12</v>
      </c>
      <c r="C10" s="14">
        <v>410850.77</v>
      </c>
      <c r="D10" s="14">
        <f>B10*C10</f>
        <v>4930209.24</v>
      </c>
      <c r="E10" s="27">
        <v>440000</v>
      </c>
      <c r="F10" s="17">
        <f>E10*B10</f>
        <v>5280000</v>
      </c>
      <c r="G10" s="28">
        <v>438500</v>
      </c>
      <c r="H10" s="15">
        <f>G10*B10</f>
        <v>5262000</v>
      </c>
      <c r="I10" s="20">
        <f>AVERAGE(C10,E10,G10)</f>
        <v>429783.59</v>
      </c>
      <c r="J10" s="20">
        <f>ROUNDDOWN(AVERAGE(D10,F10,H10),2)</f>
        <v>5157403.08</v>
      </c>
      <c r="K10" s="20">
        <f>_xlfn.STDEV.S(C10,E10,G10)</f>
        <v>16413.447379033438</v>
      </c>
      <c r="L10" s="21">
        <f>K10/I10</f>
        <v>3.8190028100033871E-2</v>
      </c>
      <c r="M10" s="20">
        <f>I10*B10</f>
        <v>5157403.08</v>
      </c>
    </row>
    <row r="11" spans="1:16" ht="31.5" x14ac:dyDescent="0.25">
      <c r="A11" s="18" t="s">
        <v>18</v>
      </c>
      <c r="B11" s="19">
        <v>12</v>
      </c>
      <c r="C11" s="14">
        <v>178245.45</v>
      </c>
      <c r="D11" s="14">
        <f t="shared" ref="D11:D16" si="0">B11*C11</f>
        <v>2138945.4000000004</v>
      </c>
      <c r="E11" s="27">
        <v>200000</v>
      </c>
      <c r="F11" s="17">
        <f t="shared" ref="F11:F16" si="1">E11*B11</f>
        <v>2400000</v>
      </c>
      <c r="G11" s="28">
        <v>187500</v>
      </c>
      <c r="H11" s="15">
        <f t="shared" ref="H11:H16" si="2">G11*B11</f>
        <v>2250000</v>
      </c>
      <c r="I11" s="20">
        <f t="shared" ref="I11:I16" si="3">AVERAGE(C11,E11,G11)</f>
        <v>188581.81666666665</v>
      </c>
      <c r="J11" s="20">
        <f t="shared" ref="J11:J16" si="4">ROUNDDOWN(AVERAGE(D11,F11,H11),2)</f>
        <v>2262981.7999999998</v>
      </c>
      <c r="K11" s="20">
        <f t="shared" ref="K11:K16" si="5">_xlfn.STDEV.S(C11,E11,G11)</f>
        <v>10917.548117633061</v>
      </c>
      <c r="L11" s="21">
        <f t="shared" ref="L11:L16" si="6">K11/I11</f>
        <v>5.7892899276342717E-2</v>
      </c>
      <c r="M11" s="20">
        <f t="shared" ref="M11:M16" si="7">I11*B11</f>
        <v>2262981.7999999998</v>
      </c>
    </row>
    <row r="12" spans="1:16" ht="47.25" x14ac:dyDescent="0.25">
      <c r="A12" s="18" t="s">
        <v>19</v>
      </c>
      <c r="B12" s="19">
        <v>1</v>
      </c>
      <c r="C12" s="14">
        <v>295512.03000000003</v>
      </c>
      <c r="D12" s="14">
        <f t="shared" si="0"/>
        <v>295512.03000000003</v>
      </c>
      <c r="E12" s="27">
        <v>310000</v>
      </c>
      <c r="F12" s="17">
        <f t="shared" si="1"/>
        <v>310000</v>
      </c>
      <c r="G12" s="28">
        <v>300000</v>
      </c>
      <c r="H12" s="15">
        <f t="shared" si="2"/>
        <v>300000</v>
      </c>
      <c r="I12" s="20">
        <f t="shared" si="3"/>
        <v>301837.34333333332</v>
      </c>
      <c r="J12" s="20">
        <f t="shared" si="4"/>
        <v>301837.34000000003</v>
      </c>
      <c r="K12" s="20">
        <f t="shared" si="5"/>
        <v>7416.6833270426987</v>
      </c>
      <c r="L12" s="21">
        <f t="shared" si="6"/>
        <v>2.4571788384885506E-2</v>
      </c>
      <c r="M12" s="20">
        <f t="shared" si="7"/>
        <v>301837.34333333332</v>
      </c>
    </row>
    <row r="13" spans="1:16" ht="35.25" customHeight="1" x14ac:dyDescent="0.25">
      <c r="A13" s="10" t="s">
        <v>22</v>
      </c>
      <c r="B13" s="19"/>
      <c r="C13" s="35"/>
      <c r="D13" s="35"/>
      <c r="E13" s="34"/>
      <c r="F13" s="35"/>
      <c r="G13" s="34"/>
      <c r="H13" s="36"/>
      <c r="I13" s="20"/>
      <c r="J13" s="20"/>
      <c r="K13" s="20"/>
      <c r="L13" s="21"/>
      <c r="M13" s="20"/>
    </row>
    <row r="14" spans="1:16" ht="47.25" x14ac:dyDescent="0.25">
      <c r="A14" s="18" t="s">
        <v>20</v>
      </c>
      <c r="B14" s="19">
        <v>12</v>
      </c>
      <c r="C14" s="14">
        <v>410850.77</v>
      </c>
      <c r="D14" s="14">
        <f t="shared" si="0"/>
        <v>4930209.24</v>
      </c>
      <c r="E14" s="27">
        <v>440000</v>
      </c>
      <c r="F14" s="17">
        <f>E14*B14</f>
        <v>5280000</v>
      </c>
      <c r="G14" s="28">
        <v>438500</v>
      </c>
      <c r="H14" s="15">
        <f t="shared" si="2"/>
        <v>5262000</v>
      </c>
      <c r="I14" s="20">
        <f>AVERAGE(C14,E14,G14)</f>
        <v>429783.59</v>
      </c>
      <c r="J14" s="20">
        <f t="shared" si="4"/>
        <v>5157403.08</v>
      </c>
      <c r="K14" s="20">
        <f>_xlfn.STDEV.S(C14,E14,G14)</f>
        <v>16413.447379033438</v>
      </c>
      <c r="L14" s="21">
        <f t="shared" si="6"/>
        <v>3.8190028100033871E-2</v>
      </c>
      <c r="M14" s="20">
        <f t="shared" si="7"/>
        <v>5157403.08</v>
      </c>
    </row>
    <row r="15" spans="1:16" ht="31.5" x14ac:dyDescent="0.25">
      <c r="A15" s="18" t="s">
        <v>18</v>
      </c>
      <c r="B15" s="19">
        <v>12</v>
      </c>
      <c r="C15" s="14">
        <v>178245.45</v>
      </c>
      <c r="D15" s="14">
        <f t="shared" si="0"/>
        <v>2138945.4000000004</v>
      </c>
      <c r="E15" s="27">
        <v>200000</v>
      </c>
      <c r="F15" s="17">
        <f>E15*B15</f>
        <v>2400000</v>
      </c>
      <c r="G15" s="28">
        <v>187500</v>
      </c>
      <c r="H15" s="15">
        <f t="shared" si="2"/>
        <v>2250000</v>
      </c>
      <c r="I15" s="20">
        <f>AVERAGE(C15,E15,G15)</f>
        <v>188581.81666666665</v>
      </c>
      <c r="J15" s="20">
        <f t="shared" si="4"/>
        <v>2262981.7999999998</v>
      </c>
      <c r="K15" s="20">
        <f>_xlfn.STDEV.S(C15,E15,G15)</f>
        <v>10917.548117633061</v>
      </c>
      <c r="L15" s="21">
        <f t="shared" si="6"/>
        <v>5.7892899276342717E-2</v>
      </c>
      <c r="M15" s="20">
        <f t="shared" si="7"/>
        <v>2262981.7999999998</v>
      </c>
    </row>
    <row r="16" spans="1:16" ht="47.25" x14ac:dyDescent="0.25">
      <c r="A16" s="18" t="s">
        <v>19</v>
      </c>
      <c r="B16" s="19">
        <v>1</v>
      </c>
      <c r="C16" s="14">
        <v>295512.03000000003</v>
      </c>
      <c r="D16" s="14">
        <f t="shared" si="0"/>
        <v>295512.03000000003</v>
      </c>
      <c r="E16" s="27">
        <v>310000</v>
      </c>
      <c r="F16" s="17">
        <f t="shared" si="1"/>
        <v>310000</v>
      </c>
      <c r="G16" s="28">
        <v>300000</v>
      </c>
      <c r="H16" s="15">
        <f t="shared" si="2"/>
        <v>300000</v>
      </c>
      <c r="I16" s="20">
        <f t="shared" si="3"/>
        <v>301837.34333333332</v>
      </c>
      <c r="J16" s="20">
        <f t="shared" si="4"/>
        <v>301837.34000000003</v>
      </c>
      <c r="K16" s="20">
        <f t="shared" si="5"/>
        <v>7416.6833270426987</v>
      </c>
      <c r="L16" s="21">
        <f t="shared" si="6"/>
        <v>2.4571788384885506E-2</v>
      </c>
      <c r="M16" s="20">
        <f t="shared" si="7"/>
        <v>301837.34333333332</v>
      </c>
    </row>
    <row r="17" spans="1:13" ht="32.25" customHeight="1" x14ac:dyDescent="0.25">
      <c r="A17" s="10" t="s">
        <v>23</v>
      </c>
      <c r="B17" s="19"/>
      <c r="C17" s="32"/>
      <c r="D17" s="33"/>
      <c r="E17" s="34"/>
      <c r="F17" s="35"/>
      <c r="G17" s="34"/>
      <c r="H17" s="36"/>
      <c r="I17" s="20"/>
      <c r="J17" s="20"/>
      <c r="K17" s="20"/>
      <c r="L17" s="21"/>
      <c r="M17" s="20"/>
    </row>
    <row r="18" spans="1:13" ht="47.25" x14ac:dyDescent="0.25">
      <c r="A18" s="18" t="s">
        <v>20</v>
      </c>
      <c r="B18" s="19">
        <v>12</v>
      </c>
      <c r="C18" s="14">
        <v>410850.77</v>
      </c>
      <c r="D18" s="16">
        <f t="shared" ref="D18:D20" si="8">B18*C18</f>
        <v>4930209.24</v>
      </c>
      <c r="E18" s="27">
        <v>440000</v>
      </c>
      <c r="F18" s="17">
        <f t="shared" ref="F18:F20" si="9">E18*B18</f>
        <v>5280000</v>
      </c>
      <c r="G18" s="28">
        <v>438500</v>
      </c>
      <c r="H18" s="15">
        <f t="shared" ref="H18:H20" si="10">G18*B18</f>
        <v>5262000</v>
      </c>
      <c r="I18" s="20">
        <f t="shared" ref="I18:I20" si="11">AVERAGE(C18,E18,G18)</f>
        <v>429783.59</v>
      </c>
      <c r="J18" s="20">
        <f t="shared" ref="J18:J20" si="12">ROUNDDOWN(AVERAGE(D18,F18,H18),2)</f>
        <v>5157403.08</v>
      </c>
      <c r="K18" s="20">
        <f t="shared" ref="K18:K20" si="13">_xlfn.STDEV.S(C18,E18,G18)</f>
        <v>16413.447379033438</v>
      </c>
      <c r="L18" s="21">
        <f t="shared" ref="L18:L20" si="14">K18/I18</f>
        <v>3.8190028100033871E-2</v>
      </c>
      <c r="M18" s="20">
        <f t="shared" ref="M18:M20" si="15">I18*B18</f>
        <v>5157403.08</v>
      </c>
    </row>
    <row r="19" spans="1:13" ht="31.5" x14ac:dyDescent="0.25">
      <c r="A19" s="18" t="s">
        <v>18</v>
      </c>
      <c r="B19" s="19">
        <v>12</v>
      </c>
      <c r="C19" s="14">
        <v>178245.45</v>
      </c>
      <c r="D19" s="14">
        <f t="shared" si="8"/>
        <v>2138945.4000000004</v>
      </c>
      <c r="E19" s="27">
        <v>200000</v>
      </c>
      <c r="F19" s="17">
        <f t="shared" si="9"/>
        <v>2400000</v>
      </c>
      <c r="G19" s="28">
        <v>187500</v>
      </c>
      <c r="H19" s="15">
        <f t="shared" si="10"/>
        <v>2250000</v>
      </c>
      <c r="I19" s="20">
        <f t="shared" si="11"/>
        <v>188581.81666666665</v>
      </c>
      <c r="J19" s="20">
        <f t="shared" si="12"/>
        <v>2262981.7999999998</v>
      </c>
      <c r="K19" s="20">
        <f t="shared" si="13"/>
        <v>10917.548117633061</v>
      </c>
      <c r="L19" s="21">
        <f t="shared" si="14"/>
        <v>5.7892899276342717E-2</v>
      </c>
      <c r="M19" s="20">
        <f t="shared" si="15"/>
        <v>2262981.7999999998</v>
      </c>
    </row>
    <row r="20" spans="1:13" ht="48" thickBot="1" x14ac:dyDescent="0.3">
      <c r="A20" s="37" t="s">
        <v>19</v>
      </c>
      <c r="B20" s="38">
        <v>1</v>
      </c>
      <c r="C20" s="39">
        <v>295512.03000000003</v>
      </c>
      <c r="D20" s="39">
        <f t="shared" si="8"/>
        <v>295512.03000000003</v>
      </c>
      <c r="E20" s="40">
        <v>310000</v>
      </c>
      <c r="F20" s="41">
        <f t="shared" si="9"/>
        <v>310000</v>
      </c>
      <c r="G20" s="42">
        <v>300000</v>
      </c>
      <c r="H20" s="43">
        <f t="shared" si="10"/>
        <v>300000</v>
      </c>
      <c r="I20" s="44">
        <f t="shared" si="11"/>
        <v>301837.34333333332</v>
      </c>
      <c r="J20" s="44">
        <f t="shared" si="12"/>
        <v>301837.34000000003</v>
      </c>
      <c r="K20" s="44">
        <f t="shared" si="13"/>
        <v>7416.6833270426987</v>
      </c>
      <c r="L20" s="45">
        <f t="shared" si="14"/>
        <v>2.4571788384885506E-2</v>
      </c>
      <c r="M20" s="44">
        <f t="shared" si="15"/>
        <v>301837.34333333332</v>
      </c>
    </row>
    <row r="21" spans="1:13" ht="33" customHeight="1" thickBot="1" x14ac:dyDescent="0.3">
      <c r="A21" s="46" t="s">
        <v>27</v>
      </c>
      <c r="B21" s="47"/>
      <c r="C21" s="48" t="s">
        <v>24</v>
      </c>
      <c r="D21" s="49">
        <v>22094000</v>
      </c>
      <c r="E21" s="50" t="s">
        <v>16</v>
      </c>
      <c r="F21" s="50">
        <f>SUM(F10:F20)</f>
        <v>23970000</v>
      </c>
      <c r="G21" s="51" t="s">
        <v>25</v>
      </c>
      <c r="H21" s="51">
        <f>SUM(H10:H20)</f>
        <v>23436000</v>
      </c>
      <c r="I21" s="52"/>
      <c r="J21" s="52"/>
      <c r="K21" s="52"/>
      <c r="L21" s="52" t="s">
        <v>17</v>
      </c>
      <c r="M21" s="58">
        <f>SUM(M10:M20)</f>
        <v>23166666.670000006</v>
      </c>
    </row>
    <row r="22" spans="1:13" ht="15.75" x14ac:dyDescent="0.25">
      <c r="A22" s="2"/>
      <c r="B22" s="24"/>
      <c r="C22" s="2"/>
      <c r="D22" s="26"/>
      <c r="E22" s="2"/>
      <c r="F22" s="26"/>
      <c r="G22" s="2"/>
      <c r="H22" s="26"/>
      <c r="I22" s="2"/>
      <c r="J22" s="2"/>
      <c r="K22" s="2"/>
      <c r="L22" s="2"/>
      <c r="M22" s="2"/>
    </row>
    <row r="23" spans="1:13" ht="48" customHeight="1" x14ac:dyDescent="0.25">
      <c r="A23" s="59" t="s">
        <v>29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</row>
    <row r="24" spans="1:13" ht="15.75" x14ac:dyDescent="0.25">
      <c r="A24" s="2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5.75" x14ac:dyDescent="0.25">
      <c r="A25" s="25" t="s">
        <v>28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</row>
    <row r="26" spans="1:13" ht="15.75" x14ac:dyDescent="0.25">
      <c r="A26" s="25" t="s">
        <v>11</v>
      </c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</row>
    <row r="27" spans="1:13" ht="15.75" x14ac:dyDescent="0.25">
      <c r="A27" s="2"/>
      <c r="B27" s="29"/>
      <c r="C27" s="30"/>
      <c r="D27" s="6"/>
      <c r="E27" s="30"/>
      <c r="F27" s="6"/>
      <c r="G27" s="30"/>
      <c r="H27" s="6"/>
      <c r="I27" s="6"/>
      <c r="J27" s="6"/>
      <c r="K27" s="6"/>
      <c r="L27" s="6"/>
      <c r="M27" s="6"/>
    </row>
    <row r="28" spans="1:13" ht="15.75" x14ac:dyDescent="0.25">
      <c r="A28" s="2"/>
      <c r="B28" s="29"/>
      <c r="C28" s="30"/>
      <c r="D28" s="6"/>
      <c r="E28" s="30"/>
      <c r="F28" s="6"/>
      <c r="G28" s="30"/>
      <c r="H28" s="6"/>
      <c r="I28" s="6"/>
      <c r="J28" s="6"/>
      <c r="K28" s="6"/>
      <c r="L28" s="6"/>
      <c r="M28" s="6"/>
    </row>
    <row r="29" spans="1:13" ht="15.75" x14ac:dyDescent="0.25">
      <c r="A29" s="2"/>
      <c r="B29" s="29"/>
      <c r="C29" s="30"/>
      <c r="D29" s="6"/>
      <c r="E29" s="30"/>
      <c r="F29" s="6"/>
      <c r="G29" s="30"/>
      <c r="H29" s="6"/>
      <c r="I29" s="6"/>
      <c r="J29" s="6"/>
      <c r="K29" s="6"/>
      <c r="L29" s="6"/>
      <c r="M29" s="6"/>
    </row>
    <row r="30" spans="1:13" ht="15.75" x14ac:dyDescent="0.25">
      <c r="B30" s="29"/>
      <c r="C30" s="30"/>
      <c r="D30" s="6"/>
      <c r="E30" s="30"/>
      <c r="F30" s="6"/>
      <c r="G30" s="30"/>
      <c r="H30" s="6"/>
      <c r="I30" s="6"/>
      <c r="J30" s="6"/>
      <c r="K30" s="6"/>
      <c r="L30" s="6"/>
      <c r="M30" s="6"/>
    </row>
    <row r="31" spans="1:13" ht="15.75" x14ac:dyDescent="0.25">
      <c r="B31" s="29"/>
      <c r="C31" s="30"/>
      <c r="D31" s="6"/>
      <c r="E31" s="30"/>
      <c r="F31" s="6"/>
      <c r="G31" s="30"/>
      <c r="H31" s="6"/>
      <c r="I31" s="6"/>
      <c r="J31" s="6"/>
      <c r="K31" s="6"/>
      <c r="L31" s="6"/>
      <c r="M31" s="6"/>
    </row>
    <row r="32" spans="1:13" ht="15.75" x14ac:dyDescent="0.25">
      <c r="A32" s="6"/>
      <c r="B32" s="29"/>
      <c r="C32" s="30"/>
      <c r="D32" s="6"/>
      <c r="E32" s="30"/>
      <c r="F32" s="6"/>
      <c r="G32" s="30"/>
      <c r="H32" s="6"/>
      <c r="I32" s="6"/>
      <c r="J32" s="6"/>
      <c r="K32" s="6"/>
      <c r="L32" s="6"/>
      <c r="M32" s="6"/>
    </row>
    <row r="33" spans="1:15" ht="15.75" x14ac:dyDescent="0.25">
      <c r="A33" s="6"/>
      <c r="B33" s="29"/>
      <c r="C33" s="30"/>
      <c r="D33" s="6"/>
      <c r="E33" s="30"/>
      <c r="F33" s="6"/>
      <c r="G33" s="30"/>
      <c r="H33" s="6"/>
      <c r="I33" s="6"/>
      <c r="J33" s="6"/>
      <c r="K33" s="6"/>
      <c r="L33" s="6"/>
      <c r="M33" s="6"/>
    </row>
    <row r="34" spans="1:15" ht="15.75" x14ac:dyDescent="0.25">
      <c r="A34" s="6"/>
      <c r="B34" s="29"/>
      <c r="C34" s="31"/>
      <c r="D34" s="6"/>
      <c r="E34" s="30"/>
      <c r="F34" s="6"/>
      <c r="G34" s="30"/>
      <c r="H34" s="6"/>
      <c r="I34" s="6"/>
      <c r="J34" s="6"/>
      <c r="K34" s="6"/>
      <c r="L34" s="6"/>
      <c r="M34" s="6"/>
    </row>
    <row r="35" spans="1:15" ht="15.75" x14ac:dyDescent="0.25">
      <c r="A35" s="6"/>
      <c r="B35" s="29"/>
      <c r="C35" s="30"/>
      <c r="D35" s="6"/>
      <c r="E35" s="30"/>
      <c r="F35" s="6"/>
      <c r="G35" s="30"/>
      <c r="H35" s="6"/>
      <c r="I35" s="6"/>
      <c r="J35" s="6"/>
      <c r="K35" s="6"/>
      <c r="L35" s="6"/>
      <c r="M35" s="6"/>
    </row>
    <row r="36" spans="1:15" ht="15.75" x14ac:dyDescent="0.25">
      <c r="A36" s="6"/>
      <c r="B36" s="29"/>
      <c r="C36" s="30"/>
      <c r="D36" s="6"/>
      <c r="E36" s="30"/>
      <c r="F36" s="6"/>
      <c r="G36" s="30"/>
      <c r="H36" s="6"/>
      <c r="I36" s="6"/>
      <c r="J36" s="6"/>
      <c r="K36" s="6"/>
      <c r="L36" s="6"/>
      <c r="M36" s="6"/>
    </row>
    <row r="37" spans="1:15" ht="15.75" x14ac:dyDescent="0.25">
      <c r="A37" s="6"/>
      <c r="B37" s="29"/>
      <c r="C37" s="30"/>
      <c r="D37" s="6"/>
      <c r="E37" s="30"/>
      <c r="F37" s="6"/>
      <c r="G37" s="30"/>
      <c r="H37" s="6"/>
      <c r="I37" s="6"/>
      <c r="J37" s="6"/>
      <c r="K37" s="6"/>
      <c r="L37" s="6"/>
      <c r="M37" s="6"/>
    </row>
    <row r="38" spans="1:15" ht="15.75" x14ac:dyDescent="0.25">
      <c r="A38" s="6"/>
      <c r="B38" s="29"/>
      <c r="C38" s="30"/>
      <c r="D38" s="6"/>
      <c r="E38" s="30"/>
      <c r="F38" s="6"/>
      <c r="G38" s="30"/>
      <c r="H38" s="6"/>
      <c r="I38" s="6"/>
      <c r="J38" s="6"/>
      <c r="K38" s="6"/>
      <c r="L38" s="6"/>
      <c r="M38" s="6"/>
    </row>
    <row r="39" spans="1:15" ht="15.75" x14ac:dyDescent="0.25">
      <c r="A39" s="6"/>
      <c r="B39" s="29"/>
      <c r="C39" s="30"/>
      <c r="D39" s="6"/>
      <c r="E39" s="30"/>
      <c r="F39" s="6"/>
      <c r="G39" s="30"/>
      <c r="H39" s="6"/>
      <c r="I39" s="6"/>
    </row>
    <row r="40" spans="1:15" ht="15.75" x14ac:dyDescent="0.25">
      <c r="A40" s="6"/>
      <c r="B40" s="29"/>
      <c r="C40" s="30"/>
      <c r="D40" s="6"/>
      <c r="E40" s="30"/>
      <c r="F40" s="6"/>
      <c r="G40" s="30"/>
      <c r="H40" s="6"/>
      <c r="I40" s="6"/>
    </row>
    <row r="41" spans="1:15" ht="15.75" x14ac:dyDescent="0.25">
      <c r="A41" s="6"/>
      <c r="B41" s="29"/>
      <c r="C41" s="31"/>
      <c r="D41" s="6"/>
      <c r="E41" s="30"/>
      <c r="F41" s="6"/>
      <c r="G41" s="30"/>
      <c r="H41" s="6"/>
      <c r="I41" s="6"/>
    </row>
    <row r="42" spans="1:15" ht="15.75" x14ac:dyDescent="0.25">
      <c r="A42" s="6"/>
      <c r="B42" s="29"/>
      <c r="C42" s="30"/>
      <c r="D42" s="6"/>
      <c r="E42" s="30"/>
      <c r="F42" s="6"/>
      <c r="G42" s="30"/>
      <c r="H42" s="6"/>
      <c r="I42" s="6"/>
    </row>
    <row r="43" spans="1:15" ht="15.75" x14ac:dyDescent="0.25">
      <c r="B43" s="29"/>
      <c r="C43" s="30"/>
      <c r="D43" s="6"/>
      <c r="E43" s="30"/>
      <c r="F43" s="6"/>
      <c r="G43" s="30"/>
      <c r="H43" s="6"/>
    </row>
    <row r="44" spans="1:15" ht="15.75" x14ac:dyDescent="0.25">
      <c r="B44" s="29"/>
      <c r="C44" s="30"/>
      <c r="D44" s="6"/>
      <c r="E44" s="30"/>
      <c r="F44" s="6"/>
      <c r="G44" s="30"/>
      <c r="H44" s="6"/>
    </row>
    <row r="45" spans="1:15" ht="15.75" x14ac:dyDescent="0.25">
      <c r="B45" s="29"/>
      <c r="C45" s="30"/>
      <c r="D45" s="6"/>
      <c r="E45" s="30"/>
      <c r="F45" s="6"/>
      <c r="G45" s="30"/>
      <c r="H45" s="6"/>
    </row>
    <row r="46" spans="1:15" x14ac:dyDescent="0.25">
      <c r="D46" s="6"/>
      <c r="F46" s="6"/>
      <c r="H46" s="6"/>
      <c r="M46" s="6"/>
      <c r="O46" s="6"/>
    </row>
    <row r="48" spans="1:15" x14ac:dyDescent="0.25">
      <c r="D48" s="6"/>
      <c r="F48" s="6"/>
      <c r="H48" s="6"/>
    </row>
  </sheetData>
  <mergeCells count="8">
    <mergeCell ref="A23:M23"/>
    <mergeCell ref="A4:M4"/>
    <mergeCell ref="A2:M2"/>
    <mergeCell ref="A6:M6"/>
    <mergeCell ref="L1:M1"/>
    <mergeCell ref="C7:D7"/>
    <mergeCell ref="E7:F7"/>
    <mergeCell ref="G7:H7"/>
  </mergeCells>
  <pageMargins left="0.25" right="0.25" top="0.75" bottom="0.75" header="0.3" footer="0.3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2026-2027</vt:lpstr>
      <vt:lpstr>'2026-2027'!Область_печати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Бегаева Карина</dc:creator>
  <cp:lastModifiedBy>Денис Куприянов</cp:lastModifiedBy>
  <cp:lastPrinted>2026-07-09T06:39:07Z</cp:lastPrinted>
  <dcterms:created xsi:type="dcterms:W3CDTF">2015-06-05T18:19:34Z</dcterms:created>
  <dcterms:modified xsi:type="dcterms:W3CDTF">2026-07-09T06:39:10Z</dcterms:modified>
</cp:coreProperties>
</file>