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filterPrivacy="1"/>
  <bookViews>
    <workbookView xWindow="16500" yWindow="1395" windowWidth="20730" windowHeight="11760"/>
  </bookViews>
  <sheets>
    <sheet name="Лист1" sheetId="1" r:id="rId1"/>
  </sheets>
  <calcPr calcId="125725" calcOnSave="0" concurrentCalc="0"/>
  <extLst>
    <ext uri="{140A7094-0E35-4892-8432-C4D2E57EDEB5}">
      <x15:workbookPr xmlns:x15="http://schemas.microsoft.com/office/spreadsheetml/2010/11/main" chartTrackingRefBase="1"/>
    </ext>
  </extLst>
</workbook>
</file>

<file path=xl/calcChain.xml><?xml version="1.0" encoding="utf-8"?>
<calcChain xmlns="http://schemas.openxmlformats.org/spreadsheetml/2006/main">
  <c r="AD12" i="1"/>
  <c r="AD13"/>
  <c r="AD14"/>
  <c r="AD15"/>
  <c r="AC16"/>
  <c r="AD16"/>
  <c r="AC17"/>
  <c r="AD17"/>
  <c r="AC18"/>
  <c r="AD18"/>
  <c r="AC19"/>
  <c r="AD19"/>
  <c r="AD20"/>
  <c r="AA16"/>
  <c r="AB16"/>
  <c r="AA17"/>
  <c r="AB17"/>
  <c r="AA18"/>
  <c r="AB18"/>
  <c r="AA19"/>
  <c r="AB19"/>
</calcChain>
</file>

<file path=xl/sharedStrings.xml><?xml version="1.0" encoding="utf-8"?>
<sst xmlns="http://schemas.openxmlformats.org/spreadsheetml/2006/main" count="166" uniqueCount="88">
  <si>
    <t xml:space="preserve"> </t>
  </si>
  <si>
    <t xml:space="preserve">Обоснование начальной (максимальной) цены контракта, 
цены контракта, заключаемого с единственным поставщиком (подрядчиком, исполнителем)           </t>
  </si>
  <si>
    <t>Характеристики объекта закупки</t>
  </si>
  <si>
    <t xml:space="preserve">Расчет НМЦК (рын) произведен по формуле:
V - количество (объем) закупаемого товара;
n - количество значений, используемых в расчете;
i - номер источника ценовой информации;
Цi - цена единицы товара                            </t>
  </si>
  <si>
    <t>№</t>
  </si>
  <si>
    <t>Наименование товара, услуги (работы)</t>
  </si>
  <si>
    <t>ОКПД2/КТРУ</t>
  </si>
  <si>
    <t>Единица измерения</t>
  </si>
  <si>
    <t>Кол-во</t>
  </si>
  <si>
    <t>{Поставщик_4}</t>
  </si>
  <si>
    <t>{Поставщик_5}</t>
  </si>
  <si>
    <t>{Поставщик_6}</t>
  </si>
  <si>
    <t>{Поставщик_7}</t>
  </si>
  <si>
    <t>{Поставщик_8}</t>
  </si>
  <si>
    <t>{Поставщик_9}</t>
  </si>
  <si>
    <t>{Поставщик_10}</t>
  </si>
  <si>
    <t>{Поставщик_11}</t>
  </si>
  <si>
    <t>{Поставщик_12}</t>
  </si>
  <si>
    <t>{Поставщик_13}</t>
  </si>
  <si>
    <t>{Поставщик_14}</t>
  </si>
  <si>
    <t>{Поставщик_15}</t>
  </si>
  <si>
    <t>{Поставщик_16}</t>
  </si>
  <si>
    <t>{Поставщик_17}</t>
  </si>
  <si>
    <t>{Поставщик_18}</t>
  </si>
  <si>
    <t>{Поставщик_19}</t>
  </si>
  <si>
    <t>{Поставщик_20}</t>
  </si>
  <si>
    <t>Среднее квадратичное отклонение</t>
  </si>
  <si>
    <t>Коэффициент вариации (%)</t>
  </si>
  <si>
    <t>НМЦК (рын)</t>
  </si>
  <si>
    <t>Цена (руб.)</t>
  </si>
  <si>
    <t>{Цена_4}</t>
  </si>
  <si>
    <t>{Цена_5}</t>
  </si>
  <si>
    <t>{Цена_6}</t>
  </si>
  <si>
    <t>{Цена_7}</t>
  </si>
  <si>
    <t>{Цена_8}</t>
  </si>
  <si>
    <t>{Цена_9}</t>
  </si>
  <si>
    <t>{Цена_10}</t>
  </si>
  <si>
    <t>{Цена_11}</t>
  </si>
  <si>
    <t>{Цена_12}</t>
  </si>
  <si>
    <t>{Цена_13}</t>
  </si>
  <si>
    <t>{Цена_14}</t>
  </si>
  <si>
    <t>{Цена_15}</t>
  </si>
  <si>
    <t>{Цена_16}</t>
  </si>
  <si>
    <t>{Цена_17}</t>
  </si>
  <si>
    <t>{Цена_18}</t>
  </si>
  <si>
    <t>{Цена_19}</t>
  </si>
  <si>
    <t>{Цена_20}</t>
  </si>
  <si>
    <t>Итого:</t>
  </si>
  <si>
    <t>Работник контрактной службы/контрактный управляющий:</t>
  </si>
  <si>
    <t>(должность)</t>
  </si>
  <si>
    <t>(подпись/расшифровка подписи)</t>
  </si>
  <si>
    <t>1</t>
  </si>
  <si>
    <t>Электродвигатель</t>
  </si>
  <si>
    <t>шт</t>
  </si>
  <si>
    <t xml:space="preserve">75 237,40 </t>
  </si>
  <si>
    <t xml:space="preserve">99 000,00 </t>
  </si>
  <si>
    <t>112 328,45 (13%*, 4.53%**)
Контракт в ЕИС №1540910988825000040</t>
  </si>
  <si>
    <t>2</t>
  </si>
  <si>
    <t xml:space="preserve">43 517,40 </t>
  </si>
  <si>
    <t xml:space="preserve">59 000,00 </t>
  </si>
  <si>
    <t>67 101,64 (13%*)
Контракт в ЕИС №3420800174825001067</t>
  </si>
  <si>
    <t>3</t>
  </si>
  <si>
    <t xml:space="preserve">19 019,80 </t>
  </si>
  <si>
    <t xml:space="preserve">27 000,00 </t>
  </si>
  <si>
    <t>32 258,22 (13%*, 5.73%**)
Контракт в ЕИС №1380105518025000013</t>
  </si>
  <si>
    <t>Пускать ПМ 12</t>
  </si>
  <si>
    <t>10 366,94 (13%*)
Контракт в ЕИС №3890506728525000086</t>
  </si>
  <si>
    <t>10 721,44 (13%*)
Контракт в ЕИС №1040800678526000012</t>
  </si>
  <si>
    <t>16 341,75 (4.13%**)
Контракт в ЕИС №1245800049325000093</t>
  </si>
  <si>
    <t>Поставщик 1</t>
  </si>
  <si>
    <t>Поставщик 2</t>
  </si>
  <si>
    <t>Поставщик 3</t>
  </si>
  <si>
    <t>Используемый метод определения НМЦК
с обоснованием:</t>
  </si>
  <si>
    <t>Метод сопоставимых рыночных цен (анализа рынка) является приоритетным для определения и обоснования начальной (максимальной) цены контракта, цены контракта, заключаемого с единственным поставщиком (подрядчиком, исполнителем) (в соответствии с п.6 ст.22 44-ФЗ)
Расчет выполнен в соответствии с Методическими рекомендациями, утвержденными приказом МЭР РФ от 02.10.2013 №567</t>
  </si>
  <si>
    <t>Характеристики объекта закупки указаны в описании объекта закупки</t>
  </si>
  <si>
    <t>Средняя цена (руб.)</t>
  </si>
  <si>
    <t>* Цены контрактов из ЕИС скорректированы в зависимости от способа осуществления закупки согласно п.3.16 методических рекомендаций Приказа Минэкономразвития № 567 от 02.10.2013.</t>
  </si>
  <si>
    <t>** Цены контрактов из ЕИС могут быть приведены к текущему уровню цен путем применения коэффициента пересчета цен прошлых периодов п.3.18 методических рекомендаций Приказа Минэкономразвития № 567 от 02.10.2013.</t>
  </si>
  <si>
    <t xml:space="preserve">/ </t>
  </si>
  <si>
    <t>кг</t>
  </si>
  <si>
    <t>рул</t>
  </si>
  <si>
    <t>Разъединитель РЕ 19-41-31160-00УХЛЗ TDM 1000SQ 0724-0034</t>
  </si>
  <si>
    <t>Фумлента</t>
  </si>
  <si>
    <t>Изолента ПВХ</t>
  </si>
  <si>
    <t>Изолента ХБ</t>
  </si>
  <si>
    <t>Дата подготовки обоснования НМЦК:23.04.2026</t>
  </si>
  <si>
    <t>на поставку электрооборудования</t>
  </si>
  <si>
    <t>На основании проведенного анализа рынка и расчетов, НМЦК составляет: 389 890 рублей.</t>
  </si>
</sst>
</file>

<file path=xl/styles.xml><?xml version="1.0" encoding="utf-8"?>
<styleSheet xmlns="http://schemas.openxmlformats.org/spreadsheetml/2006/main">
  <numFmts count="1">
    <numFmt numFmtId="164" formatCode="#,##0.00#########"/>
  </numFmts>
  <fonts count="22">
    <font>
      <sz val="11"/>
      <color theme="1"/>
      <name val="Calibri"/>
      <family val="2"/>
      <scheme val="minor"/>
    </font>
    <font>
      <sz val="11"/>
      <color rgb="FF000000"/>
      <name val="Times New Roman"/>
      <charset val="204"/>
    </font>
    <font>
      <sz val="8"/>
      <color rgb="FF000000"/>
      <name val="Times New Roman"/>
      <charset val="204"/>
    </font>
    <font>
      <sz val="11"/>
      <color rgb="FF000000"/>
      <name val="Calibri"/>
      <charset val="204"/>
    </font>
    <font>
      <sz val="16"/>
      <color rgb="FF000000"/>
      <name val="Times New Roman"/>
      <charset val="204"/>
    </font>
    <font>
      <sz val="10"/>
      <color rgb="FF000000"/>
      <name val="Times New Roman"/>
      <charset val="204"/>
    </font>
    <font>
      <sz val="10"/>
      <name val="Times New Roman"/>
      <charset val="204"/>
    </font>
    <font>
      <sz val="10.8"/>
      <color rgb="FF000000"/>
      <name val="Calibri"/>
      <charset val="204"/>
    </font>
    <font>
      <sz val="9"/>
      <color rgb="FF000000"/>
      <name val="Calibri"/>
      <charset val="204"/>
    </font>
    <font>
      <sz val="10.8"/>
      <color rgb="FF000000"/>
      <name val="Times New Roman"/>
      <charset val="204"/>
    </font>
    <font>
      <sz val="9"/>
      <color rgb="FF000000"/>
      <name val="Times New Roman"/>
      <charset val="204"/>
    </font>
    <font>
      <sz val="12"/>
      <color rgb="FF000000"/>
      <name val="Times New Roman"/>
      <charset val="204"/>
    </font>
    <font>
      <b/>
      <sz val="12"/>
      <color rgb="FF000000"/>
      <name val="Times New Roman"/>
      <charset val="204"/>
    </font>
    <font>
      <u/>
      <sz val="10"/>
      <color indexed="12"/>
      <name val="Times New Roman"/>
    </font>
    <font>
      <u/>
      <sz val="10"/>
      <color indexed="12"/>
      <name val="Times New Roman"/>
    </font>
    <font>
      <u/>
      <sz val="10"/>
      <color indexed="12"/>
      <name val="Times New Roman"/>
    </font>
    <font>
      <u/>
      <sz val="10"/>
      <color indexed="12"/>
      <name val="Times New Roman"/>
    </font>
    <font>
      <u/>
      <sz val="10"/>
      <color indexed="12"/>
      <name val="Times New Roman"/>
    </font>
    <font>
      <u/>
      <sz val="10"/>
      <color indexed="12"/>
      <name val="Times New Roman"/>
    </font>
    <font>
      <sz val="9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C0C0C0"/>
      </left>
      <right/>
      <top style="medium">
        <color rgb="FFC0C0C0"/>
      </top>
      <bottom style="medium">
        <color rgb="FFC0C0C0"/>
      </bottom>
      <diagonal/>
    </border>
    <border>
      <left/>
      <right/>
      <top style="medium">
        <color rgb="FFC0C0C0"/>
      </top>
      <bottom style="medium">
        <color rgb="FFC0C0C0"/>
      </bottom>
      <diagonal/>
    </border>
    <border>
      <left style="medium">
        <color rgb="FFC0C0C0"/>
      </left>
      <right/>
      <top style="medium">
        <color rgb="FFC0C0C0"/>
      </top>
      <bottom style="thin">
        <color auto="1"/>
      </bottom>
      <diagonal/>
    </border>
    <border>
      <left/>
      <right/>
      <top style="medium">
        <color rgb="FFC0C0C0"/>
      </top>
      <bottom style="thin">
        <color auto="1"/>
      </bottom>
      <diagonal/>
    </border>
    <border>
      <left style="medium">
        <color rgb="FFC0C0C0"/>
      </left>
      <right/>
      <top/>
      <bottom style="medium">
        <color rgb="FFC0C0C0"/>
      </bottom>
      <diagonal/>
    </border>
    <border>
      <left/>
      <right/>
      <top/>
      <bottom style="medium">
        <color rgb="FFC0C0C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 applyAlignment="0"/>
  </cellStyleXfs>
  <cellXfs count="67">
    <xf numFmtId="0" fontId="0" fillId="0" borderId="0" xfId="0"/>
    <xf numFmtId="0" fontId="1" fillId="0" borderId="0" xfId="0" applyFont="1" applyFill="1" applyBorder="1"/>
    <xf numFmtId="2" fontId="2" fillId="0" borderId="0" xfId="0" applyNumberFormat="1" applyFont="1" applyFill="1" applyBorder="1" applyAlignment="1">
      <alignment vertical="top" wrapText="1"/>
    </xf>
    <xf numFmtId="0" fontId="3" fillId="0" borderId="0" xfId="0" applyFont="1" applyFill="1" applyBorder="1"/>
    <xf numFmtId="2" fontId="1" fillId="0" borderId="0" xfId="0" applyNumberFormat="1" applyFont="1" applyFill="1" applyBorder="1"/>
    <xf numFmtId="2" fontId="1" fillId="0" borderId="1" xfId="0" applyNumberFormat="1" applyFont="1" applyFill="1" applyBorder="1"/>
    <xf numFmtId="164" fontId="5" fillId="0" borderId="2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2" fontId="1" fillId="0" borderId="6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vertical="top" wrapText="1"/>
    </xf>
    <xf numFmtId="2" fontId="1" fillId="0" borderId="2" xfId="0" applyNumberFormat="1" applyFont="1" applyFill="1" applyBorder="1" applyAlignment="1">
      <alignment vertical="top"/>
    </xf>
    <xf numFmtId="0" fontId="5" fillId="0" borderId="2" xfId="0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/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wrapText="1"/>
    </xf>
    <xf numFmtId="0" fontId="8" fillId="0" borderId="0" xfId="0" applyFont="1" applyFill="1" applyBorder="1"/>
    <xf numFmtId="0" fontId="5" fillId="0" borderId="0" xfId="0" applyFont="1" applyFill="1" applyBorder="1" applyAlignment="1">
      <alignment vertical="top" wrapText="1"/>
    </xf>
    <xf numFmtId="0" fontId="9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/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164" fontId="1" fillId="0" borderId="7" xfId="0" applyNumberFormat="1" applyFont="1" applyFill="1" applyBorder="1" applyAlignment="1">
      <alignment horizontal="center" vertical="center"/>
    </xf>
    <xf numFmtId="164" fontId="5" fillId="0" borderId="7" xfId="0" applyNumberFormat="1" applyFont="1" applyFill="1" applyBorder="1" applyAlignment="1">
      <alignment horizontal="center" vertical="center" wrapText="1"/>
    </xf>
    <xf numFmtId="2" fontId="20" fillId="0" borderId="7" xfId="0" applyNumberFormat="1" applyFont="1" applyBorder="1" applyAlignment="1">
      <alignment horizontal="center" vertical="center" wrapText="1"/>
    </xf>
    <xf numFmtId="4" fontId="5" fillId="0" borderId="17" xfId="0" applyNumberFormat="1" applyFont="1" applyFill="1" applyBorder="1" applyAlignment="1">
      <alignment horizontal="center" vertical="center" wrapText="1"/>
    </xf>
    <xf numFmtId="1" fontId="5" fillId="0" borderId="17" xfId="0" applyNumberFormat="1" applyFont="1" applyFill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18" xfId="0" applyFont="1" applyFill="1" applyBorder="1" applyAlignment="1">
      <alignment horizontal="center" vertical="top" wrapText="1"/>
    </xf>
    <xf numFmtId="0" fontId="21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/>
    </xf>
    <xf numFmtId="0" fontId="5" fillId="0" borderId="10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top" wrapText="1"/>
    </xf>
    <xf numFmtId="0" fontId="5" fillId="0" borderId="15" xfId="0" applyFont="1" applyFill="1" applyBorder="1" applyAlignment="1">
      <alignment horizontal="center" vertical="top" wrapText="1"/>
    </xf>
    <xf numFmtId="0" fontId="21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wrapText="1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top" wrapText="1"/>
    </xf>
    <xf numFmtId="2" fontId="5" fillId="0" borderId="2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uri="{EB79DEF2-80B8-43e5-95BD-54CBDDF9020C}">
      <x14:slicerStyles xmlns:x14="http://schemas.microsoft.com/office/spreadsheetml/2009/9/main" defaultSlicerStyle="SlicerStyleLight1"/>
    </ext>
    <ext uri="{9260A510-F301-46a8-8635-F512D64BE5F5}">
      <x15:timelineStyles xmlns:x15="http://schemas.microsoft.com/office/spreadsheetml/2010/11/main"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429895</xdr:colOff>
      <xdr:row>8</xdr:row>
      <xdr:rowOff>182245</xdr:rowOff>
    </xdr:from>
    <xdr:to>
      <xdr:col>2</xdr:col>
      <xdr:colOff>99695</xdr:colOff>
      <xdr:row>8</xdr:row>
      <xdr:rowOff>802005</xdr:rowOff>
    </xdr:to>
    <xdr:pic>
      <xdr:nvPicPr>
        <xdr:cNvPr id="6" name="Изображение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9895" y="2915920"/>
          <a:ext cx="1612900" cy="6197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29</xdr:col>
      <xdr:colOff>219075</xdr:colOff>
      <xdr:row>10</xdr:row>
      <xdr:rowOff>85725</xdr:rowOff>
    </xdr:from>
    <xdr:to>
      <xdr:col>29</xdr:col>
      <xdr:colOff>1600835</xdr:colOff>
      <xdr:row>11</xdr:row>
      <xdr:rowOff>42545</xdr:rowOff>
    </xdr:to>
    <xdr:pic>
      <xdr:nvPicPr>
        <xdr:cNvPr id="7" name="Изображение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386000" y="4762500"/>
          <a:ext cx="1400810" cy="5283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26</xdr:col>
      <xdr:colOff>123825</xdr:colOff>
      <xdr:row>10</xdr:row>
      <xdr:rowOff>76200</xdr:rowOff>
    </xdr:from>
    <xdr:to>
      <xdr:col>26</xdr:col>
      <xdr:colOff>1190625</xdr:colOff>
      <xdr:row>11</xdr:row>
      <xdr:rowOff>30480</xdr:rowOff>
    </xdr:to>
    <xdr:pic>
      <xdr:nvPicPr>
        <xdr:cNvPr id="8" name="Picture 2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6375975" y="4752975"/>
          <a:ext cx="1076325" cy="5257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27</xdr:col>
      <xdr:colOff>180976</xdr:colOff>
      <xdr:row>10</xdr:row>
      <xdr:rowOff>152399</xdr:rowOff>
    </xdr:from>
    <xdr:to>
      <xdr:col>27</xdr:col>
      <xdr:colOff>1362076</xdr:colOff>
      <xdr:row>11</xdr:row>
      <xdr:rowOff>37464</xdr:rowOff>
    </xdr:to>
    <xdr:pic>
      <xdr:nvPicPr>
        <xdr:cNvPr id="9" name="Picture 1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37804726" y="4829174"/>
          <a:ext cx="1200150" cy="456565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://zakupki.gov.ru/epz/contract/contractCard/common-info.html?reestrNumber=1380105518025000013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zakupki.gov.ru/epz/contract/contractCard/common-info.html?reestrNumber=3420800174825001067" TargetMode="External"/><Relationship Id="rId1" Type="http://schemas.openxmlformats.org/officeDocument/2006/relationships/hyperlink" Target="http://zakupki.gov.ru/epz/contract/contractCard/common-info.html?reestrNumber=1540910988825000040" TargetMode="External"/><Relationship Id="rId6" Type="http://schemas.openxmlformats.org/officeDocument/2006/relationships/hyperlink" Target="http://zakupki.gov.ru/epz/contract/contractCard/common-info.html?reestrNumber=1245800049325000093" TargetMode="External"/><Relationship Id="rId5" Type="http://schemas.openxmlformats.org/officeDocument/2006/relationships/hyperlink" Target="http://zakupki.gov.ru/epz/contract/contractCard/common-info.html?reestrNumber=1040800678526000012" TargetMode="External"/><Relationship Id="rId4" Type="http://schemas.openxmlformats.org/officeDocument/2006/relationships/hyperlink" Target="http://zakupki.gov.ru/epz/contract/contractCard/common-info.html?reestrNumber=38905067285250000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pageSetUpPr fitToPage="1"/>
  </sheetPr>
  <dimension ref="A1:AF34"/>
  <sheetViews>
    <sheetView tabSelected="1" view="pageBreakPreview" topLeftCell="A10" zoomScale="70" zoomScaleNormal="100" zoomScaleSheetLayoutView="70" workbookViewId="0">
      <selection activeCell="A19" sqref="A19"/>
    </sheetView>
  </sheetViews>
  <sheetFormatPr defaultColWidth="9" defaultRowHeight="15"/>
  <cols>
    <col min="1" max="1" width="7.85546875" style="3" customWidth="1"/>
    <col min="2" max="2" width="20.85546875" style="3" customWidth="1"/>
    <col min="3" max="3" width="17.85546875" style="3" customWidth="1"/>
    <col min="4" max="4" width="31.28515625" style="3" customWidth="1"/>
    <col min="5" max="5" width="17" style="3" customWidth="1"/>
    <col min="6" max="6" width="8.85546875" style="3" customWidth="1"/>
    <col min="7" max="9" width="22" style="13" customWidth="1"/>
    <col min="10" max="26" width="22" style="13" hidden="1" customWidth="1"/>
    <col min="27" max="27" width="20.5703125" style="13" customWidth="1"/>
    <col min="28" max="28" width="23" style="13" customWidth="1"/>
    <col min="29" max="29" width="15.140625" style="13" customWidth="1"/>
    <col min="30" max="30" width="27.7109375" style="3" customWidth="1"/>
    <col min="31" max="31" width="18.42578125" style="3" customWidth="1"/>
    <col min="32" max="1025" width="9.140625" style="3" customWidth="1"/>
    <col min="1026" max="16384" width="9" style="3"/>
  </cols>
  <sheetData>
    <row r="1" spans="1:32" ht="15" customHeight="1">
      <c r="A1" s="1" t="s">
        <v>0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32" ht="15" customHeight="1">
      <c r="A2" s="1"/>
      <c r="B2" s="1"/>
      <c r="C2" s="1"/>
      <c r="D2" s="1"/>
      <c r="E2" s="1"/>
      <c r="F2" s="1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spans="1:32" ht="36" customHeight="1">
      <c r="A3" s="63" t="s">
        <v>1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</row>
    <row r="4" spans="1:32" ht="15" customHeight="1">
      <c r="A4" s="1"/>
      <c r="B4" s="1"/>
      <c r="C4" s="1"/>
      <c r="D4" s="1"/>
      <c r="E4" s="1"/>
      <c r="F4" s="1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spans="1:32">
      <c r="A5" s="1"/>
      <c r="B5" s="1"/>
      <c r="C5" s="1"/>
      <c r="D5" s="1"/>
      <c r="E5" s="1"/>
      <c r="F5" s="1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5"/>
      <c r="AB5" s="4"/>
      <c r="AC5" s="4"/>
    </row>
    <row r="6" spans="1:32" ht="24.75" customHeight="1">
      <c r="A6" s="43" t="s">
        <v>2</v>
      </c>
      <c r="B6" s="43"/>
      <c r="C6" s="64" t="s">
        <v>74</v>
      </c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2" ht="42" customHeight="1">
      <c r="A7" s="43" t="s">
        <v>72</v>
      </c>
      <c r="B7" s="43"/>
      <c r="C7" s="64" t="s">
        <v>73</v>
      </c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2" ht="43.5" customHeight="1">
      <c r="A8" s="59" t="s">
        <v>86</v>
      </c>
      <c r="B8" s="60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2"/>
    </row>
    <row r="9" spans="1:32" ht="125.25" customHeight="1">
      <c r="A9" s="65" t="s">
        <v>3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</row>
    <row r="10" spans="1:32" ht="30" customHeight="1">
      <c r="A10" s="43" t="s">
        <v>4</v>
      </c>
      <c r="B10" s="43" t="s">
        <v>5</v>
      </c>
      <c r="C10" s="43"/>
      <c r="D10" s="66" t="s">
        <v>6</v>
      </c>
      <c r="E10" s="43" t="s">
        <v>7</v>
      </c>
      <c r="F10" s="66" t="s">
        <v>8</v>
      </c>
      <c r="G10" s="6" t="s">
        <v>69</v>
      </c>
      <c r="H10" s="6" t="s">
        <v>70</v>
      </c>
      <c r="I10" s="6" t="s">
        <v>71</v>
      </c>
      <c r="J10" s="6" t="s">
        <v>9</v>
      </c>
      <c r="K10" s="6" t="s">
        <v>10</v>
      </c>
      <c r="L10" s="6" t="s">
        <v>11</v>
      </c>
      <c r="M10" s="6" t="s">
        <v>12</v>
      </c>
      <c r="N10" s="6" t="s">
        <v>13</v>
      </c>
      <c r="O10" s="6" t="s">
        <v>14</v>
      </c>
      <c r="P10" s="6" t="s">
        <v>15</v>
      </c>
      <c r="Q10" s="6" t="s">
        <v>16</v>
      </c>
      <c r="R10" s="6" t="s">
        <v>17</v>
      </c>
      <c r="S10" s="6" t="s">
        <v>18</v>
      </c>
      <c r="T10" s="6" t="s">
        <v>19</v>
      </c>
      <c r="U10" s="6" t="s">
        <v>20</v>
      </c>
      <c r="V10" s="6" t="s">
        <v>21</v>
      </c>
      <c r="W10" s="6" t="s">
        <v>22</v>
      </c>
      <c r="X10" s="6" t="s">
        <v>23</v>
      </c>
      <c r="Y10" s="6" t="s">
        <v>24</v>
      </c>
      <c r="Z10" s="6" t="s">
        <v>25</v>
      </c>
      <c r="AA10" s="7" t="s">
        <v>26</v>
      </c>
      <c r="AB10" s="7" t="s">
        <v>27</v>
      </c>
      <c r="AC10" s="66" t="s">
        <v>75</v>
      </c>
      <c r="AD10" s="8" t="s">
        <v>28</v>
      </c>
    </row>
    <row r="11" spans="1:32" ht="45" customHeight="1">
      <c r="A11" s="43"/>
      <c r="B11" s="43"/>
      <c r="C11" s="43"/>
      <c r="D11" s="66"/>
      <c r="E11" s="43"/>
      <c r="F11" s="66"/>
      <c r="G11" s="6" t="s">
        <v>29</v>
      </c>
      <c r="H11" s="6" t="s">
        <v>29</v>
      </c>
      <c r="I11" s="6" t="s">
        <v>29</v>
      </c>
      <c r="J11" s="6" t="s">
        <v>29</v>
      </c>
      <c r="K11" s="6" t="s">
        <v>29</v>
      </c>
      <c r="L11" s="6" t="s">
        <v>29</v>
      </c>
      <c r="M11" s="6" t="s">
        <v>29</v>
      </c>
      <c r="N11" s="6" t="s">
        <v>29</v>
      </c>
      <c r="O11" s="6" t="s">
        <v>29</v>
      </c>
      <c r="P11" s="6" t="s">
        <v>29</v>
      </c>
      <c r="Q11" s="6" t="s">
        <v>29</v>
      </c>
      <c r="R11" s="6" t="s">
        <v>29</v>
      </c>
      <c r="S11" s="6" t="s">
        <v>29</v>
      </c>
      <c r="T11" s="6" t="s">
        <v>29</v>
      </c>
      <c r="U11" s="6" t="s">
        <v>29</v>
      </c>
      <c r="V11" s="6" t="s">
        <v>29</v>
      </c>
      <c r="W11" s="6" t="s">
        <v>29</v>
      </c>
      <c r="X11" s="6" t="s">
        <v>29</v>
      </c>
      <c r="Y11" s="6" t="s">
        <v>29</v>
      </c>
      <c r="Z11" s="6" t="s">
        <v>29</v>
      </c>
      <c r="AA11" s="9"/>
      <c r="AB11" s="9"/>
      <c r="AC11" s="66"/>
      <c r="AD11" s="10"/>
    </row>
    <row r="12" spans="1:32" ht="52.5" customHeight="1">
      <c r="A12" s="11" t="s">
        <v>51</v>
      </c>
      <c r="B12" s="43" t="s">
        <v>52</v>
      </c>
      <c r="C12" s="43"/>
      <c r="D12" s="7"/>
      <c r="E12" s="11" t="s">
        <v>53</v>
      </c>
      <c r="F12" s="12">
        <v>1</v>
      </c>
      <c r="G12" s="6" t="s">
        <v>54</v>
      </c>
      <c r="H12" s="6" t="s">
        <v>55</v>
      </c>
      <c r="I12" s="26" t="s">
        <v>56</v>
      </c>
      <c r="J12" s="6" t="s">
        <v>30</v>
      </c>
      <c r="K12" s="6" t="s">
        <v>31</v>
      </c>
      <c r="L12" s="6" t="s">
        <v>32</v>
      </c>
      <c r="M12" s="6" t="s">
        <v>33</v>
      </c>
      <c r="N12" s="6" t="s">
        <v>34</v>
      </c>
      <c r="O12" s="6" t="s">
        <v>35</v>
      </c>
      <c r="P12" s="6" t="s">
        <v>36</v>
      </c>
      <c r="Q12" s="6" t="s">
        <v>37</v>
      </c>
      <c r="R12" s="6" t="s">
        <v>38</v>
      </c>
      <c r="S12" s="6" t="s">
        <v>39</v>
      </c>
      <c r="T12" s="6" t="s">
        <v>40</v>
      </c>
      <c r="U12" s="6" t="s">
        <v>41</v>
      </c>
      <c r="V12" s="6" t="s">
        <v>42</v>
      </c>
      <c r="W12" s="6" t="s">
        <v>43</v>
      </c>
      <c r="X12" s="6" t="s">
        <v>44</v>
      </c>
      <c r="Y12" s="6" t="s">
        <v>45</v>
      </c>
      <c r="Z12" s="6" t="s">
        <v>46</v>
      </c>
      <c r="AA12" s="6">
        <v>18788.54</v>
      </c>
      <c r="AB12" s="6">
        <v>19.670000000000002</v>
      </c>
      <c r="AC12" s="6">
        <v>95521.95</v>
      </c>
      <c r="AD12" s="37">
        <f t="shared" ref="AD12:AD15" si="0">F12*AC12</f>
        <v>95521.95</v>
      </c>
      <c r="AE12" s="13"/>
      <c r="AF12" s="13"/>
    </row>
    <row r="13" spans="1:32" ht="52.5" customHeight="1">
      <c r="A13" s="11" t="s">
        <v>57</v>
      </c>
      <c r="B13" s="43" t="s">
        <v>52</v>
      </c>
      <c r="C13" s="43"/>
      <c r="D13" s="7"/>
      <c r="E13" s="11" t="s">
        <v>53</v>
      </c>
      <c r="F13" s="12">
        <v>2</v>
      </c>
      <c r="G13" s="6" t="s">
        <v>58</v>
      </c>
      <c r="H13" s="6" t="s">
        <v>59</v>
      </c>
      <c r="I13" s="27" t="s">
        <v>60</v>
      </c>
      <c r="J13" s="6" t="s">
        <v>30</v>
      </c>
      <c r="K13" s="6" t="s">
        <v>31</v>
      </c>
      <c r="L13" s="6" t="s">
        <v>32</v>
      </c>
      <c r="M13" s="6" t="s">
        <v>33</v>
      </c>
      <c r="N13" s="6" t="s">
        <v>34</v>
      </c>
      <c r="O13" s="6" t="s">
        <v>35</v>
      </c>
      <c r="P13" s="6" t="s">
        <v>36</v>
      </c>
      <c r="Q13" s="6" t="s">
        <v>37</v>
      </c>
      <c r="R13" s="6" t="s">
        <v>38</v>
      </c>
      <c r="S13" s="6" t="s">
        <v>39</v>
      </c>
      <c r="T13" s="6" t="s">
        <v>40</v>
      </c>
      <c r="U13" s="6" t="s">
        <v>41</v>
      </c>
      <c r="V13" s="6" t="s">
        <v>42</v>
      </c>
      <c r="W13" s="6" t="s">
        <v>43</v>
      </c>
      <c r="X13" s="6" t="s">
        <v>44</v>
      </c>
      <c r="Y13" s="6" t="s">
        <v>45</v>
      </c>
      <c r="Z13" s="6" t="s">
        <v>46</v>
      </c>
      <c r="AA13" s="6">
        <v>11983.07</v>
      </c>
      <c r="AB13" s="6">
        <v>21.19</v>
      </c>
      <c r="AC13" s="6">
        <v>56539.68</v>
      </c>
      <c r="AD13" s="37">
        <f t="shared" si="0"/>
        <v>113079.36</v>
      </c>
      <c r="AE13" s="13"/>
      <c r="AF13" s="13"/>
    </row>
    <row r="14" spans="1:32" ht="52.5" customHeight="1">
      <c r="A14" s="11" t="s">
        <v>61</v>
      </c>
      <c r="B14" s="43" t="s">
        <v>52</v>
      </c>
      <c r="C14" s="43"/>
      <c r="D14" s="7"/>
      <c r="E14" s="11" t="s">
        <v>53</v>
      </c>
      <c r="F14" s="12">
        <v>2</v>
      </c>
      <c r="G14" s="6" t="s">
        <v>62</v>
      </c>
      <c r="H14" s="6" t="s">
        <v>63</v>
      </c>
      <c r="I14" s="28" t="s">
        <v>64</v>
      </c>
      <c r="J14" s="6" t="s">
        <v>30</v>
      </c>
      <c r="K14" s="6" t="s">
        <v>31</v>
      </c>
      <c r="L14" s="6" t="s">
        <v>32</v>
      </c>
      <c r="M14" s="6" t="s">
        <v>33</v>
      </c>
      <c r="N14" s="6" t="s">
        <v>34</v>
      </c>
      <c r="O14" s="6" t="s">
        <v>35</v>
      </c>
      <c r="P14" s="6" t="s">
        <v>36</v>
      </c>
      <c r="Q14" s="6" t="s">
        <v>37</v>
      </c>
      <c r="R14" s="6" t="s">
        <v>38</v>
      </c>
      <c r="S14" s="6" t="s">
        <v>39</v>
      </c>
      <c r="T14" s="6" t="s">
        <v>40</v>
      </c>
      <c r="U14" s="6" t="s">
        <v>41</v>
      </c>
      <c r="V14" s="6" t="s">
        <v>42</v>
      </c>
      <c r="W14" s="6" t="s">
        <v>43</v>
      </c>
      <c r="X14" s="6" t="s">
        <v>44</v>
      </c>
      <c r="Y14" s="6" t="s">
        <v>45</v>
      </c>
      <c r="Z14" s="6" t="s">
        <v>46</v>
      </c>
      <c r="AA14" s="6">
        <v>6665.69</v>
      </c>
      <c r="AB14" s="6">
        <v>25.55</v>
      </c>
      <c r="AC14" s="6">
        <v>26092.67</v>
      </c>
      <c r="AD14" s="37">
        <f t="shared" si="0"/>
        <v>52185.34</v>
      </c>
      <c r="AE14" s="13"/>
      <c r="AF14" s="13"/>
    </row>
    <row r="15" spans="1:32" ht="52.5" customHeight="1">
      <c r="A15" s="11">
        <v>4</v>
      </c>
      <c r="B15" s="43" t="s">
        <v>65</v>
      </c>
      <c r="C15" s="43"/>
      <c r="D15" s="7"/>
      <c r="E15" s="11" t="s">
        <v>53</v>
      </c>
      <c r="F15" s="12">
        <v>1</v>
      </c>
      <c r="G15" s="29" t="s">
        <v>66</v>
      </c>
      <c r="H15" s="30" t="s">
        <v>67</v>
      </c>
      <c r="I15" s="31" t="s">
        <v>68</v>
      </c>
      <c r="J15" s="6" t="s">
        <v>30</v>
      </c>
      <c r="K15" s="6" t="s">
        <v>31</v>
      </c>
      <c r="L15" s="6" t="s">
        <v>32</v>
      </c>
      <c r="M15" s="6" t="s">
        <v>33</v>
      </c>
      <c r="N15" s="6" t="s">
        <v>34</v>
      </c>
      <c r="O15" s="6" t="s">
        <v>35</v>
      </c>
      <c r="P15" s="6" t="s">
        <v>36</v>
      </c>
      <c r="Q15" s="6" t="s">
        <v>37</v>
      </c>
      <c r="R15" s="6" t="s">
        <v>38</v>
      </c>
      <c r="S15" s="6" t="s">
        <v>39</v>
      </c>
      <c r="T15" s="6" t="s">
        <v>40</v>
      </c>
      <c r="U15" s="6" t="s">
        <v>41</v>
      </c>
      <c r="V15" s="6" t="s">
        <v>42</v>
      </c>
      <c r="W15" s="6" t="s">
        <v>43</v>
      </c>
      <c r="X15" s="6" t="s">
        <v>44</v>
      </c>
      <c r="Y15" s="6" t="s">
        <v>45</v>
      </c>
      <c r="Z15" s="6" t="s">
        <v>46</v>
      </c>
      <c r="AA15" s="6">
        <v>3351.91</v>
      </c>
      <c r="AB15" s="6">
        <v>26.87</v>
      </c>
      <c r="AC15" s="6">
        <v>12476.71</v>
      </c>
      <c r="AD15" s="37">
        <f t="shared" si="0"/>
        <v>12476.71</v>
      </c>
      <c r="AE15" s="13"/>
      <c r="AF15" s="13"/>
    </row>
    <row r="16" spans="1:32" ht="52.5" customHeight="1">
      <c r="A16" s="25">
        <v>5</v>
      </c>
      <c r="B16" s="41" t="s">
        <v>81</v>
      </c>
      <c r="C16" s="42"/>
      <c r="D16" s="32"/>
      <c r="E16" s="24" t="s">
        <v>53</v>
      </c>
      <c r="F16" s="33">
        <v>2</v>
      </c>
      <c r="G16" s="35">
        <v>33954</v>
      </c>
      <c r="H16" s="35">
        <v>34519</v>
      </c>
      <c r="I16" s="35">
        <v>30610</v>
      </c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6">
        <f t="shared" ref="AA16:AA19" si="1">STDEV(G16:I16)</f>
        <v>2112.7329062929971</v>
      </c>
      <c r="AB16" s="36">
        <f t="shared" ref="AB16:AB19" si="2">AA16/AC16*100</f>
        <v>6.3968579058758728</v>
      </c>
      <c r="AC16" s="36">
        <f t="shared" ref="AC16:AC19" si="3">(G16+H16+I16)/3</f>
        <v>33027.666666666664</v>
      </c>
      <c r="AD16" s="37">
        <f t="shared" ref="AD16:AD19" si="4">F16*AC16</f>
        <v>66055.333333333328</v>
      </c>
      <c r="AE16" s="13"/>
      <c r="AF16" s="13"/>
    </row>
    <row r="17" spans="1:32" ht="52.5" customHeight="1">
      <c r="A17" s="25">
        <v>6</v>
      </c>
      <c r="B17" s="39" t="s">
        <v>82</v>
      </c>
      <c r="C17" s="40"/>
      <c r="D17" s="32"/>
      <c r="E17" s="24" t="s">
        <v>80</v>
      </c>
      <c r="F17" s="33">
        <v>250</v>
      </c>
      <c r="G17" s="35">
        <v>157</v>
      </c>
      <c r="H17" s="35">
        <v>162</v>
      </c>
      <c r="I17" s="35">
        <v>147</v>
      </c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6">
        <f t="shared" si="1"/>
        <v>7.6376261582598923</v>
      </c>
      <c r="AB17" s="36">
        <f t="shared" si="2"/>
        <v>4.9169267113261101</v>
      </c>
      <c r="AC17" s="36">
        <f t="shared" si="3"/>
        <v>155.33333333333334</v>
      </c>
      <c r="AD17" s="37">
        <f t="shared" si="4"/>
        <v>38833.333333333336</v>
      </c>
      <c r="AE17" s="13"/>
      <c r="AF17" s="13"/>
    </row>
    <row r="18" spans="1:32" ht="52.5" customHeight="1">
      <c r="A18" s="25">
        <v>7</v>
      </c>
      <c r="B18" s="39" t="s">
        <v>83</v>
      </c>
      <c r="C18" s="40"/>
      <c r="D18" s="32"/>
      <c r="E18" s="24" t="s">
        <v>80</v>
      </c>
      <c r="F18" s="33">
        <v>100</v>
      </c>
      <c r="G18" s="35">
        <v>68</v>
      </c>
      <c r="H18" s="35">
        <v>87</v>
      </c>
      <c r="I18" s="35">
        <v>72</v>
      </c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6">
        <f t="shared" si="1"/>
        <v>10.016652800877843</v>
      </c>
      <c r="AB18" s="36">
        <f t="shared" si="2"/>
        <v>13.237867137724022</v>
      </c>
      <c r="AC18" s="36">
        <f t="shared" si="3"/>
        <v>75.666666666666671</v>
      </c>
      <c r="AD18" s="37">
        <f t="shared" si="4"/>
        <v>7566.666666666667</v>
      </c>
      <c r="AE18" s="13"/>
      <c r="AF18" s="13"/>
    </row>
    <row r="19" spans="1:32" ht="52.5" customHeight="1">
      <c r="A19" s="25">
        <v>8</v>
      </c>
      <c r="B19" s="39" t="s">
        <v>84</v>
      </c>
      <c r="C19" s="40"/>
      <c r="D19" s="32"/>
      <c r="E19" s="24" t="s">
        <v>79</v>
      </c>
      <c r="F19" s="33">
        <v>5</v>
      </c>
      <c r="G19" s="35">
        <v>856</v>
      </c>
      <c r="H19" s="35">
        <v>830</v>
      </c>
      <c r="I19" s="35">
        <v>817</v>
      </c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6">
        <f t="shared" si="1"/>
        <v>19.857828011476283</v>
      </c>
      <c r="AB19" s="36">
        <f t="shared" si="2"/>
        <v>2.3800832614633975</v>
      </c>
      <c r="AC19" s="36">
        <f t="shared" si="3"/>
        <v>834.33333333333337</v>
      </c>
      <c r="AD19" s="37">
        <f t="shared" si="4"/>
        <v>4171.666666666667</v>
      </c>
      <c r="AE19" s="13"/>
      <c r="AF19" s="13"/>
    </row>
    <row r="20" spans="1:32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7"/>
      <c r="AC20" s="11" t="s">
        <v>47</v>
      </c>
      <c r="AD20" s="38">
        <f>SUM(AD12:AD19)</f>
        <v>389890.36</v>
      </c>
    </row>
    <row r="21" spans="1:32">
      <c r="A21" s="48" t="s">
        <v>87</v>
      </c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2"/>
    </row>
    <row r="22" spans="1:32">
      <c r="A22" s="51"/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</row>
    <row r="24" spans="1:32">
      <c r="A24" s="50" t="s">
        <v>85</v>
      </c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</row>
    <row r="25" spans="1:32">
      <c r="A25" s="52" t="s">
        <v>76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</row>
    <row r="26" spans="1:32">
      <c r="A26" s="52" t="s">
        <v>77</v>
      </c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</row>
    <row r="27" spans="1:32" ht="15.75" thickBot="1">
      <c r="A27" s="1"/>
      <c r="B27" s="1"/>
      <c r="C27" s="1"/>
      <c r="D27" s="1"/>
      <c r="E27" s="1"/>
      <c r="F27" s="1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</row>
    <row r="28" spans="1:32" ht="15.75" thickBot="1">
      <c r="A28" s="53" t="s">
        <v>48</v>
      </c>
      <c r="B28" s="54"/>
      <c r="C28" s="54"/>
      <c r="D28" s="54"/>
      <c r="E28" s="14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pans="1:32">
      <c r="A29" s="55"/>
      <c r="B29" s="56"/>
      <c r="C29" s="56"/>
      <c r="D29" s="56"/>
      <c r="E29" s="15"/>
      <c r="F29" s="16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2" ht="15.75" thickBot="1">
      <c r="A30" s="57" t="s">
        <v>49</v>
      </c>
      <c r="B30" s="58"/>
      <c r="C30" s="58"/>
      <c r="D30" s="58"/>
      <c r="E30" s="17"/>
      <c r="F30" s="16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spans="1:32">
      <c r="A31" s="55" t="s">
        <v>78</v>
      </c>
      <c r="B31" s="56"/>
      <c r="C31" s="56"/>
      <c r="D31" s="56"/>
      <c r="E31" s="18"/>
      <c r="F31" s="16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spans="1:32" ht="16.5" thickBot="1">
      <c r="A32" s="44" t="s">
        <v>50</v>
      </c>
      <c r="B32" s="45"/>
      <c r="C32" s="45"/>
      <c r="D32" s="45"/>
      <c r="E32" s="19"/>
      <c r="F32" s="20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3"/>
      <c r="AB32" s="3"/>
      <c r="AC32" s="3"/>
    </row>
    <row r="33" spans="1:29" ht="15.75">
      <c r="A33" s="22"/>
      <c r="B33" s="22"/>
      <c r="C33" s="22"/>
      <c r="D33" s="22"/>
      <c r="E33" s="22"/>
      <c r="F33" s="20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3"/>
      <c r="AB33" s="3"/>
      <c r="AC33" s="3"/>
    </row>
    <row r="34" spans="1:29" ht="15.75">
      <c r="A34" s="23" t="s">
        <v>0</v>
      </c>
    </row>
  </sheetData>
  <mergeCells count="32">
    <mergeCell ref="B12:C12"/>
    <mergeCell ref="A9:AD9"/>
    <mergeCell ref="A10:A11"/>
    <mergeCell ref="B10:C11"/>
    <mergeCell ref="D10:D11"/>
    <mergeCell ref="E10:E11"/>
    <mergeCell ref="F10:F11"/>
    <mergeCell ref="AC10:AC11"/>
    <mergeCell ref="A8:AD8"/>
    <mergeCell ref="A3:AD3"/>
    <mergeCell ref="A6:B6"/>
    <mergeCell ref="C6:AD6"/>
    <mergeCell ref="A7:B7"/>
    <mergeCell ref="C7:AD7"/>
    <mergeCell ref="B13:C13"/>
    <mergeCell ref="B14:C14"/>
    <mergeCell ref="B15:C15"/>
    <mergeCell ref="A32:D32"/>
    <mergeCell ref="A20:AA20"/>
    <mergeCell ref="A21:AD21"/>
    <mergeCell ref="A24:AD24"/>
    <mergeCell ref="A25:AD25"/>
    <mergeCell ref="A26:AD26"/>
    <mergeCell ref="A28:D28"/>
    <mergeCell ref="A29:D29"/>
    <mergeCell ref="A30:D30"/>
    <mergeCell ref="A31:D31"/>
    <mergeCell ref="A22:AD22"/>
    <mergeCell ref="B17:C17"/>
    <mergeCell ref="B16:C16"/>
    <mergeCell ref="B18:C18"/>
    <mergeCell ref="B19:C19"/>
  </mergeCells>
  <hyperlinks>
    <hyperlink ref="I12" r:id="rId1"/>
    <hyperlink ref="I13" r:id="rId2"/>
    <hyperlink ref="I14" r:id="rId3"/>
    <hyperlink ref="G15" r:id="rId4"/>
    <hyperlink ref="H15" r:id="rId5"/>
    <hyperlink ref="I15" r:id="rId6"/>
  </hyperlinks>
  <pageMargins left="0.39370078740157483" right="0.39370078740157483" top="0.39370078740157483" bottom="0.39370078740157483" header="0" footer="0"/>
  <pageSetup paperSize="9" scale="54" fitToHeight="0" orientation="landscape" r:id="rId7"/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2026-04-24T07:27:12Z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