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Нац проект\Закупка №192-КЭФ слесарные инструменты\"/>
    </mc:Choice>
  </mc:AlternateContent>
  <xr:revisionPtr revIDLastSave="0" documentId="13_ncr:1_{F73D7C83-2AD7-48ED-93CE-ACC19E769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0" r:id="rId1"/>
  </sheets>
  <calcPr calcId="191029"/>
</workbook>
</file>

<file path=xl/calcChain.xml><?xml version="1.0" encoding="utf-8"?>
<calcChain xmlns="http://schemas.openxmlformats.org/spreadsheetml/2006/main">
  <c r="M11" i="10" l="1"/>
  <c r="M10" i="10"/>
  <c r="M9" i="10"/>
  <c r="L11" i="10"/>
  <c r="L10" i="10"/>
  <c r="L9" i="10"/>
  <c r="K11" i="10"/>
  <c r="K10" i="10"/>
  <c r="M12" i="10" l="1"/>
  <c r="K9" i="10"/>
  <c r="I9" i="10"/>
  <c r="H9" i="10" s="1"/>
  <c r="E12" i="10"/>
  <c r="I10" i="10" l="1"/>
  <c r="H10" i="10" s="1"/>
  <c r="I11" i="10" l="1"/>
  <c r="H11" i="10" s="1"/>
  <c r="L12" i="10" l="1"/>
  <c r="K12" i="10"/>
  <c r="F12" i="10" l="1"/>
  <c r="G12" i="10"/>
  <c r="I12" i="10" l="1"/>
  <c r="H12" i="10" s="1"/>
</calcChain>
</file>

<file path=xl/sharedStrings.xml><?xml version="1.0" encoding="utf-8"?>
<sst xmlns="http://schemas.openxmlformats.org/spreadsheetml/2006/main" count="20" uniqueCount="18">
  <si>
    <t>Обоснование начальной (максимальной) цены договора</t>
  </si>
  <si>
    <t>Расчет начальной (максимальной) цены договора представлен в таблице:</t>
  </si>
  <si>
    <t>№ п/п</t>
  </si>
  <si>
    <t>Наименование объекта закупки</t>
  </si>
  <si>
    <t>Ед. изм.</t>
  </si>
  <si>
    <t>Кол-во</t>
  </si>
  <si>
    <t>Коммерческие предложения поставщиков. Цена за ед., руб.</t>
  </si>
  <si>
    <t>Коэффициент вариации *</t>
  </si>
  <si>
    <t>Расчетная цена за ед. ** , руб.</t>
  </si>
  <si>
    <t>шт</t>
  </si>
  <si>
    <t xml:space="preserve">Поставщик №1 </t>
  </si>
  <si>
    <t xml:space="preserve">Поставщик №2 </t>
  </si>
  <si>
    <t xml:space="preserve">Поставщик №3 </t>
  </si>
  <si>
    <t>Средняя цена общая, руб.</t>
  </si>
  <si>
    <t>Объект закупки: Поставка слесарных инструментов для нужд подразделений ОГАУ «Иркутская база авиационной и наземной охраны лесов» (Нац. проект "Экологическое благополучие")</t>
  </si>
  <si>
    <t>Станок для заточки цепей</t>
  </si>
  <si>
    <t>Точильный станок</t>
  </si>
  <si>
    <t>Набор слесарных инструментов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</si>
</sst>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\ ##0.00_р_._-;\-* #\ ##0.00_р_._-;_-* &quot;-&quot;??_р_._-;_-@_-"/>
    <numFmt numFmtId="166" formatCode="_-* #\ ##0.00\ _₽_-;\-* #\ ##0.00\ _₽_-;_-* &quot;-&quot;??\ _₽_-;_-@_-"/>
    <numFmt numFmtId="167" formatCode="#\ ##0.00&quot; руб&quot;"/>
    <numFmt numFmtId="168" formatCode="#,##0.00\ &quot;₽&quot;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/>
    </xf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/>
    <xf numFmtId="168" fontId="8" fillId="2" borderId="0" xfId="0" applyNumberFormat="1" applyFont="1" applyFill="1"/>
    <xf numFmtId="167" fontId="5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65" fontId="8" fillId="3" borderId="3" xfId="3" applyFont="1" applyFill="1" applyBorder="1" applyAlignment="1">
      <alignment horizontal="right" vertical="center" wrapText="1"/>
    </xf>
    <xf numFmtId="0" fontId="5" fillId="3" borderId="1" xfId="0" applyFont="1" applyFill="1" applyBorder="1"/>
    <xf numFmtId="2" fontId="8" fillId="2" borderId="1" xfId="0" applyNumberFormat="1" applyFont="1" applyFill="1" applyBorder="1" applyAlignment="1">
      <alignment horizontal="right" vertical="center" wrapText="1"/>
    </xf>
    <xf numFmtId="165" fontId="8" fillId="2" borderId="3" xfId="3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/>
    </xf>
    <xf numFmtId="168" fontId="5" fillId="2" borderId="0" xfId="0" applyNumberFormat="1" applyFont="1" applyFill="1"/>
    <xf numFmtId="4" fontId="8" fillId="2" borderId="0" xfId="0" applyNumberFormat="1" applyFont="1" applyFill="1"/>
    <xf numFmtId="0" fontId="12" fillId="2" borderId="1" xfId="7" applyFont="1" applyFill="1" applyBorder="1" applyAlignment="1">
      <alignment vertical="center" wrapText="1"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8">
    <cellStyle name="Обычный" xfId="0" builtinId="0"/>
    <cellStyle name="Обычный 2" xfId="7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4" xr:uid="{00000000-0005-0000-0000-000005000000}"/>
    <cellStyle name="Финансовый 3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120" zoomScaleNormal="120" workbookViewId="0">
      <selection activeCell="G12" sqref="G12"/>
    </sheetView>
  </sheetViews>
  <sheetFormatPr defaultColWidth="9.140625" defaultRowHeight="12" x14ac:dyDescent="0.2"/>
  <cols>
    <col min="1" max="1" width="7.5703125" style="8" customWidth="1"/>
    <col min="2" max="2" width="30.140625" style="8" customWidth="1"/>
    <col min="3" max="3" width="9.140625" style="8"/>
    <col min="4" max="4" width="9.42578125" style="8" bestFit="1" customWidth="1"/>
    <col min="5" max="7" width="15.7109375" style="11" customWidth="1"/>
    <col min="8" max="8" width="12.7109375" style="8" customWidth="1"/>
    <col min="9" max="9" width="15.42578125" style="8" customWidth="1"/>
    <col min="10" max="10" width="12" style="8" customWidth="1"/>
    <col min="11" max="11" width="12.7109375" style="8" customWidth="1"/>
    <col min="12" max="12" width="12.85546875" style="8" customWidth="1"/>
    <col min="13" max="13" width="13.140625" style="8" customWidth="1"/>
    <col min="14" max="16384" width="9.140625" style="8"/>
  </cols>
  <sheetData>
    <row r="1" spans="1:18" x14ac:dyDescent="0.2">
      <c r="R1" s="1"/>
    </row>
    <row r="2" spans="1:18" ht="15" x14ac:dyDescent="0.25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8" ht="18" customHeight="1" x14ac:dyDescent="0.2">
      <c r="A3" s="32" t="s">
        <v>14</v>
      </c>
      <c r="B3" s="33"/>
      <c r="C3" s="33"/>
      <c r="D3" s="33"/>
      <c r="E3" s="33"/>
      <c r="F3" s="33"/>
      <c r="G3" s="33"/>
      <c r="H3" s="33"/>
      <c r="I3" s="33"/>
      <c r="J3" s="33"/>
    </row>
    <row r="4" spans="1:18" x14ac:dyDescent="0.2">
      <c r="A4" s="2" t="s">
        <v>1</v>
      </c>
      <c r="B4" s="3"/>
      <c r="C4" s="2"/>
      <c r="D4" s="2"/>
      <c r="E4" s="12"/>
      <c r="F4" s="12"/>
      <c r="G4" s="12"/>
      <c r="H4" s="2"/>
      <c r="I4" s="2"/>
      <c r="J4" s="2"/>
    </row>
    <row r="6" spans="1:18" ht="36" x14ac:dyDescent="0.2">
      <c r="A6" s="4" t="s">
        <v>2</v>
      </c>
      <c r="B6" s="4" t="s">
        <v>3</v>
      </c>
      <c r="C6" s="4" t="s">
        <v>4</v>
      </c>
      <c r="D6" s="4" t="s">
        <v>5</v>
      </c>
      <c r="E6" s="34" t="s">
        <v>6</v>
      </c>
      <c r="F6" s="35"/>
      <c r="G6" s="36"/>
      <c r="H6" s="5" t="s">
        <v>7</v>
      </c>
      <c r="I6" s="6" t="s">
        <v>13</v>
      </c>
      <c r="J6" s="5" t="s">
        <v>8</v>
      </c>
    </row>
    <row r="7" spans="1:18" x14ac:dyDescent="0.2">
      <c r="A7" s="4"/>
      <c r="B7" s="7"/>
      <c r="C7" s="4"/>
      <c r="D7" s="4"/>
      <c r="E7" s="9" t="s">
        <v>10</v>
      </c>
      <c r="F7" s="9" t="s">
        <v>11</v>
      </c>
      <c r="G7" s="9" t="s">
        <v>12</v>
      </c>
      <c r="H7" s="5"/>
      <c r="I7" s="6"/>
      <c r="J7" s="5"/>
    </row>
    <row r="8" spans="1:18" x14ac:dyDescent="0.2">
      <c r="A8" s="16"/>
      <c r="B8" s="17"/>
      <c r="C8" s="18"/>
      <c r="D8" s="19"/>
      <c r="E8" s="20"/>
      <c r="F8" s="20"/>
      <c r="G8" s="20"/>
      <c r="H8" s="21"/>
      <c r="I8" s="22"/>
      <c r="J8" s="23"/>
    </row>
    <row r="9" spans="1:18" ht="12" customHeight="1" x14ac:dyDescent="0.2">
      <c r="A9" s="9">
        <v>1</v>
      </c>
      <c r="B9" s="29" t="s">
        <v>15</v>
      </c>
      <c r="C9" s="10" t="s">
        <v>9</v>
      </c>
      <c r="D9" s="15">
        <v>15</v>
      </c>
      <c r="E9" s="14">
        <v>4900</v>
      </c>
      <c r="F9" s="14">
        <v>4300</v>
      </c>
      <c r="G9" s="14">
        <v>5000</v>
      </c>
      <c r="H9" s="24">
        <f>ROUND(STDEV(E9,F9,G9)/I9*100,2)</f>
        <v>8</v>
      </c>
      <c r="I9" s="25">
        <f>ROUND(AVERAGE(E9:G9),2)</f>
        <v>4733.33</v>
      </c>
      <c r="J9" s="26"/>
      <c r="K9" s="14">
        <f>D9*E9</f>
        <v>73500</v>
      </c>
      <c r="L9" s="14">
        <f>D9*F9</f>
        <v>64500</v>
      </c>
      <c r="M9" s="14">
        <f>D9*G9</f>
        <v>75000</v>
      </c>
    </row>
    <row r="10" spans="1:18" ht="12" customHeight="1" x14ac:dyDescent="0.2">
      <c r="A10" s="9">
        <v>2</v>
      </c>
      <c r="B10" s="29" t="s">
        <v>16</v>
      </c>
      <c r="C10" s="10" t="s">
        <v>9</v>
      </c>
      <c r="D10" s="15">
        <v>15</v>
      </c>
      <c r="E10" s="14">
        <v>3600</v>
      </c>
      <c r="F10" s="14">
        <v>3600</v>
      </c>
      <c r="G10" s="14">
        <v>4000</v>
      </c>
      <c r="H10" s="24">
        <f t="shared" ref="H10:H11" si="0">ROUND(STDEV(E10,F10,G10)/I10*100,2)</f>
        <v>6.19</v>
      </c>
      <c r="I10" s="25">
        <f t="shared" ref="I10:I11" si="1">ROUND(AVERAGE(E10:G10),2)</f>
        <v>3733.33</v>
      </c>
      <c r="J10" s="26"/>
      <c r="K10" s="14">
        <f>D10*E10</f>
        <v>54000</v>
      </c>
      <c r="L10" s="14">
        <f>D10*F10</f>
        <v>54000</v>
      </c>
      <c r="M10" s="14">
        <f>D10*G10</f>
        <v>60000</v>
      </c>
    </row>
    <row r="11" spans="1:18" ht="12" customHeight="1" x14ac:dyDescent="0.2">
      <c r="A11" s="9">
        <v>3</v>
      </c>
      <c r="B11" s="29" t="s">
        <v>17</v>
      </c>
      <c r="C11" s="10" t="s">
        <v>9</v>
      </c>
      <c r="D11" s="15">
        <v>15</v>
      </c>
      <c r="E11" s="14">
        <v>17500</v>
      </c>
      <c r="F11" s="14">
        <v>17000</v>
      </c>
      <c r="G11" s="14">
        <v>21000</v>
      </c>
      <c r="H11" s="24">
        <f t="shared" si="0"/>
        <v>11.78</v>
      </c>
      <c r="I11" s="25">
        <f t="shared" si="1"/>
        <v>18500</v>
      </c>
      <c r="J11" s="26"/>
      <c r="K11" s="14">
        <f>D11*E11</f>
        <v>262500</v>
      </c>
      <c r="L11" s="14">
        <f>D11*F11</f>
        <v>255000</v>
      </c>
      <c r="M11" s="14">
        <f>D11*G11</f>
        <v>315000</v>
      </c>
    </row>
    <row r="12" spans="1:18" x14ac:dyDescent="0.2">
      <c r="E12" s="13">
        <f>SUM(E9:E11)</f>
        <v>26000</v>
      </c>
      <c r="F12" s="13">
        <f>SUM(F9:F11)</f>
        <v>24900</v>
      </c>
      <c r="G12" s="13">
        <f>SUM(G9:G11)</f>
        <v>30000</v>
      </c>
      <c r="H12" s="13">
        <f t="shared" ref="H12" si="2">ROUND(STDEV(E12,F12,G12)/I12*100,2)</f>
        <v>9.9499999999999993</v>
      </c>
      <c r="I12" s="13">
        <f>ROUND(AVERAGE(E12:G12),2)</f>
        <v>26966.67</v>
      </c>
      <c r="J12" s="27"/>
      <c r="K12" s="28">
        <f>SUM(K9:K11)</f>
        <v>390000</v>
      </c>
      <c r="L12" s="28">
        <f>SUM(L9:L11)</f>
        <v>373500</v>
      </c>
      <c r="M12" s="28">
        <f>SUM(M9:M11)</f>
        <v>450000</v>
      </c>
    </row>
  </sheetData>
  <mergeCells count="3">
    <mergeCell ref="A2:J2"/>
    <mergeCell ref="A3:J3"/>
    <mergeCell ref="E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Брагина Екатерина Владимировна</cp:lastModifiedBy>
  <cp:revision/>
  <cp:lastPrinted>2023-03-17T03:53:45Z</cp:lastPrinted>
  <dcterms:created xsi:type="dcterms:W3CDTF">2014-01-28T06:59:00Z</dcterms:created>
  <dcterms:modified xsi:type="dcterms:W3CDTF">2026-07-31T00:09:00Z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37699CE78EA644F4A7C40651F6DAF519</vt:lpwstr>
  </property>
</Properties>
</file>