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Общая папка обмена\Контрактный отдел\Аукционы 2026\Нац проект\Закупка №194-КЭФ Компьютеры\"/>
    </mc:Choice>
  </mc:AlternateContent>
  <xr:revisionPtr revIDLastSave="0" documentId="13_ncr:1_{B443A716-70C6-4AC9-8036-41AFBD0D8B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0" r:id="rId1"/>
  </sheets>
  <calcPr calcId="191029"/>
</workbook>
</file>

<file path=xl/calcChain.xml><?xml version="1.0" encoding="utf-8"?>
<calcChain xmlns="http://schemas.openxmlformats.org/spreadsheetml/2006/main">
  <c r="G11" i="10" l="1"/>
  <c r="F11" i="10"/>
  <c r="E11" i="10"/>
  <c r="K8" i="10"/>
  <c r="L8" i="10"/>
  <c r="M8" i="10"/>
  <c r="K9" i="10"/>
  <c r="L9" i="10"/>
  <c r="M9" i="10"/>
  <c r="I8" i="10"/>
  <c r="H8" i="10" s="1"/>
  <c r="I9" i="10"/>
  <c r="H9" i="10" s="1"/>
  <c r="M10" i="10"/>
  <c r="L10" i="10"/>
  <c r="K10" i="10"/>
  <c r="I10" i="10"/>
  <c r="H10" i="10" s="1"/>
  <c r="K11" i="10" l="1"/>
  <c r="M11" i="10"/>
  <c r="L11" i="10"/>
  <c r="I11" i="10" l="1"/>
  <c r="H11" i="10" s="1"/>
</calcChain>
</file>

<file path=xl/sharedStrings.xml><?xml version="1.0" encoding="utf-8"?>
<sst xmlns="http://schemas.openxmlformats.org/spreadsheetml/2006/main" count="20" uniqueCount="18">
  <si>
    <t>Обоснование начальной (максимальной) цены договора</t>
  </si>
  <si>
    <t>Расчет начальной (максимальной) цены договора представлен в таблице:</t>
  </si>
  <si>
    <t>№ п/п</t>
  </si>
  <si>
    <t>Наименование объекта закупки</t>
  </si>
  <si>
    <t>Ед. изм.</t>
  </si>
  <si>
    <t>Кол-во</t>
  </si>
  <si>
    <t>Коммерческие предложения поставщиков. Цена за ед., руб.</t>
  </si>
  <si>
    <t>Коэффициент вариации *</t>
  </si>
  <si>
    <t>шт</t>
  </si>
  <si>
    <t xml:space="preserve">Поставщик №1 </t>
  </si>
  <si>
    <t xml:space="preserve">Поставщик №2 </t>
  </si>
  <si>
    <t xml:space="preserve">Поставщик №3 </t>
  </si>
  <si>
    <t>Средняя цена общая, руб.</t>
  </si>
  <si>
    <t>Расчетная цена за ед. **, руб.</t>
  </si>
  <si>
    <t>Объект закупки: Поставка компьютеров и комплектующих</t>
  </si>
  <si>
    <t>МФУ</t>
  </si>
  <si>
    <t xml:space="preserve">Картридж </t>
  </si>
  <si>
    <t>Компьютер в сборе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</si>
</sst>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\ ##0.00_р_._-;\-* #\ ##0.00_р_._-;_-* &quot;-&quot;??_р_._-;_-@_-"/>
    <numFmt numFmtId="166" formatCode="_-* #\ ##0.00\ _₽_-;\-* #\ ##0.00\ _₽_-;_-* &quot;-&quot;??\ _₽_-;_-@_-"/>
    <numFmt numFmtId="167" formatCode="#\ ##0.00&quot; руб&quot;"/>
    <numFmt numFmtId="168" formatCode="#,##0.00\ &quot;₽&quot;"/>
  </numFmts>
  <fonts count="10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horizontal="left"/>
    </xf>
    <xf numFmtId="0" fontId="2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5" fillId="2" borderId="0" xfId="0" applyFont="1" applyFill="1"/>
    <xf numFmtId="0" fontId="7" fillId="2" borderId="0" xfId="0" applyFont="1" applyFill="1"/>
    <xf numFmtId="168" fontId="8" fillId="2" borderId="0" xfId="0" applyNumberFormat="1" applyFont="1" applyFill="1"/>
    <xf numFmtId="167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5" fontId="8" fillId="2" borderId="3" xfId="3" applyFont="1" applyFill="1" applyBorder="1" applyAlignment="1">
      <alignment horizontal="right" vertical="center" wrapText="1"/>
    </xf>
    <xf numFmtId="0" fontId="5" fillId="2" borderId="1" xfId="0" applyFont="1" applyFill="1" applyBorder="1"/>
    <xf numFmtId="2" fontId="8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/>
    </xf>
    <xf numFmtId="168" fontId="5" fillId="2" borderId="0" xfId="0" applyNumberFormat="1" applyFont="1" applyFill="1"/>
    <xf numFmtId="4" fontId="8" fillId="2" borderId="0" xfId="0" applyNumberFormat="1" applyFont="1" applyFill="1"/>
    <xf numFmtId="0" fontId="9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center" wrapText="1"/>
    </xf>
    <xf numFmtId="168" fontId="5" fillId="2" borderId="1" xfId="0" applyNumberFormat="1" applyFont="1" applyFill="1" applyBorder="1" applyAlignment="1">
      <alignment horizontal="center" vertical="center" wrapText="1"/>
    </xf>
    <xf numFmtId="168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5" fillId="2" borderId="1" xfId="7" applyFont="1" applyFill="1" applyBorder="1" applyAlignment="1">
      <alignment vertical="top" wrapText="1" shrinkToFit="1"/>
    </xf>
  </cellXfs>
  <cellStyles count="8">
    <cellStyle name="Обычный" xfId="0" builtinId="0"/>
    <cellStyle name="Обычный 2" xfId="7" xr:uid="{00000000-0005-0000-0000-000001000000}"/>
    <cellStyle name="Обычный 2 2" xfId="2" xr:uid="{00000000-0005-0000-0000-000002000000}"/>
    <cellStyle name="Обычный 4" xfId="1" xr:uid="{00000000-0005-0000-0000-000003000000}"/>
    <cellStyle name="Финансовый" xfId="3" builtinId="3"/>
    <cellStyle name="Финансовый 2" xfId="4" xr:uid="{00000000-0005-0000-0000-000005000000}"/>
    <cellStyle name="Финансовый 3" xfId="5" xr:uid="{00000000-0005-0000-0000-000006000000}"/>
    <cellStyle name="Финансовый 4" xfId="6" xr:uid="{00000000-0005-0000-0000-000007000000}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1"/>
  <sheetViews>
    <sheetView tabSelected="1" topLeftCell="A4" zoomScale="120" zoomScaleNormal="120" workbookViewId="0">
      <selection activeCell="G11" sqref="G11"/>
    </sheetView>
  </sheetViews>
  <sheetFormatPr defaultColWidth="9.140625" defaultRowHeight="12" x14ac:dyDescent="0.2"/>
  <cols>
    <col min="1" max="1" width="9.42578125" style="3" bestFit="1" customWidth="1"/>
    <col min="2" max="2" width="30.140625" style="3" customWidth="1"/>
    <col min="3" max="3" width="9.140625" style="3"/>
    <col min="4" max="4" width="9.42578125" style="3" bestFit="1" customWidth="1"/>
    <col min="5" max="7" width="15.7109375" style="3" customWidth="1"/>
    <col min="8" max="8" width="12.7109375" style="3" customWidth="1"/>
    <col min="9" max="9" width="15.42578125" style="3" customWidth="1"/>
    <col min="10" max="10" width="12.28515625" style="3" customWidth="1"/>
    <col min="11" max="11" width="12.7109375" style="3" customWidth="1"/>
    <col min="12" max="12" width="12.85546875" style="3" customWidth="1"/>
    <col min="13" max="13" width="13.140625" style="3" customWidth="1"/>
    <col min="14" max="16384" width="9.140625" style="3"/>
  </cols>
  <sheetData>
    <row r="1" spans="1:18" x14ac:dyDescent="0.2">
      <c r="R1" s="7"/>
    </row>
    <row r="2" spans="1:18" ht="15" x14ac:dyDescent="0.25">
      <c r="A2" s="24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8" ht="18" customHeight="1" x14ac:dyDescent="0.2">
      <c r="A3" s="26" t="s">
        <v>14</v>
      </c>
      <c r="B3" s="27"/>
      <c r="C3" s="27"/>
      <c r="D3" s="27"/>
      <c r="E3" s="27"/>
      <c r="F3" s="27"/>
      <c r="G3" s="27"/>
      <c r="H3" s="27"/>
      <c r="I3" s="27"/>
      <c r="J3" s="27"/>
    </row>
    <row r="4" spans="1:18" x14ac:dyDescent="0.2">
      <c r="A4" s="4" t="s">
        <v>1</v>
      </c>
      <c r="B4" s="8"/>
      <c r="C4" s="4"/>
      <c r="D4" s="4"/>
      <c r="E4" s="4"/>
      <c r="F4" s="4"/>
      <c r="G4" s="4"/>
      <c r="H4" s="4"/>
      <c r="I4" s="4"/>
      <c r="J4" s="4"/>
    </row>
    <row r="6" spans="1:18" ht="37.5" customHeight="1" x14ac:dyDescent="0.2">
      <c r="A6" s="1" t="s">
        <v>2</v>
      </c>
      <c r="B6" s="1" t="s">
        <v>3</v>
      </c>
      <c r="C6" s="1" t="s">
        <v>4</v>
      </c>
      <c r="D6" s="1" t="s">
        <v>5</v>
      </c>
      <c r="E6" s="28" t="s">
        <v>6</v>
      </c>
      <c r="F6" s="29"/>
      <c r="G6" s="30"/>
      <c r="H6" s="9" t="s">
        <v>7</v>
      </c>
      <c r="I6" s="10" t="s">
        <v>12</v>
      </c>
      <c r="J6" s="9" t="s">
        <v>13</v>
      </c>
    </row>
    <row r="7" spans="1:18" x14ac:dyDescent="0.2">
      <c r="A7" s="1"/>
      <c r="B7" s="11"/>
      <c r="C7" s="1"/>
      <c r="D7" s="1"/>
      <c r="E7" s="1" t="s">
        <v>9</v>
      </c>
      <c r="F7" s="1" t="s">
        <v>10</v>
      </c>
      <c r="G7" s="1" t="s">
        <v>11</v>
      </c>
      <c r="H7" s="9"/>
      <c r="I7" s="10"/>
      <c r="J7" s="9"/>
    </row>
    <row r="8" spans="1:18" x14ac:dyDescent="0.2">
      <c r="A8" s="1">
        <v>1</v>
      </c>
      <c r="B8" s="23" t="s">
        <v>15</v>
      </c>
      <c r="C8" s="2" t="s">
        <v>8</v>
      </c>
      <c r="D8" s="19">
        <v>6</v>
      </c>
      <c r="E8" s="20">
        <v>115499</v>
      </c>
      <c r="F8" s="20">
        <v>115500</v>
      </c>
      <c r="G8" s="20">
        <v>116800</v>
      </c>
      <c r="H8" s="14">
        <f t="shared" ref="H8:H9" si="0">ROUND(STDEV(E8,F8,G8)/I8*100,2)</f>
        <v>0.65</v>
      </c>
      <c r="I8" s="12">
        <f t="shared" ref="I8:I9" si="1">ROUND(AVERAGE(E8:G8),2)</f>
        <v>115933</v>
      </c>
      <c r="J8" s="9"/>
      <c r="K8" s="6">
        <f t="shared" ref="K8:K9" si="2">D8*E8</f>
        <v>692994</v>
      </c>
      <c r="L8" s="6">
        <f t="shared" ref="L8:L9" si="3">D8*F8</f>
        <v>693000</v>
      </c>
      <c r="M8" s="6">
        <f t="shared" ref="M8:M9" si="4">D8*G8</f>
        <v>700800</v>
      </c>
    </row>
    <row r="9" spans="1:18" x14ac:dyDescent="0.2">
      <c r="A9" s="1">
        <v>2</v>
      </c>
      <c r="B9" s="18" t="s">
        <v>16</v>
      </c>
      <c r="C9" s="2" t="s">
        <v>8</v>
      </c>
      <c r="D9" s="22">
        <v>6</v>
      </c>
      <c r="E9" s="21">
        <v>1999</v>
      </c>
      <c r="F9" s="21">
        <v>2000</v>
      </c>
      <c r="G9" s="21">
        <v>2050</v>
      </c>
      <c r="H9" s="14">
        <f t="shared" si="0"/>
        <v>1.45</v>
      </c>
      <c r="I9" s="12">
        <f t="shared" si="1"/>
        <v>2016.33</v>
      </c>
      <c r="J9" s="13"/>
      <c r="K9" s="6">
        <f t="shared" si="2"/>
        <v>11994</v>
      </c>
      <c r="L9" s="6">
        <f t="shared" si="3"/>
        <v>12000</v>
      </c>
      <c r="M9" s="6">
        <f t="shared" si="4"/>
        <v>12300</v>
      </c>
    </row>
    <row r="10" spans="1:18" x14ac:dyDescent="0.2">
      <c r="A10" s="1">
        <v>3</v>
      </c>
      <c r="B10" s="31" t="s">
        <v>17</v>
      </c>
      <c r="C10" s="2" t="s">
        <v>8</v>
      </c>
      <c r="D10" s="22">
        <v>6</v>
      </c>
      <c r="E10" s="20">
        <v>215000</v>
      </c>
      <c r="F10" s="20">
        <v>216000</v>
      </c>
      <c r="G10" s="20">
        <v>216099</v>
      </c>
      <c r="H10" s="14">
        <f t="shared" ref="H10" si="5">ROUND(STDEV(E10,F10,G10)/I10*100,2)</f>
        <v>0.28000000000000003</v>
      </c>
      <c r="I10" s="12">
        <f t="shared" ref="I10" si="6">ROUND(AVERAGE(E10:G10),2)</f>
        <v>215699.67</v>
      </c>
      <c r="J10" s="15"/>
      <c r="K10" s="6">
        <f t="shared" ref="K10" si="7">D10*E10</f>
        <v>1290000</v>
      </c>
      <c r="L10" s="6">
        <f t="shared" ref="L10" si="8">D10*F10</f>
        <v>1296000</v>
      </c>
      <c r="M10" s="6">
        <f t="shared" ref="M10" si="9">D10*G10</f>
        <v>1296594</v>
      </c>
    </row>
    <row r="11" spans="1:18" x14ac:dyDescent="0.2">
      <c r="E11" s="5">
        <f>SUM(E8:E10)</f>
        <v>332498</v>
      </c>
      <c r="F11" s="5">
        <f>SUM(F8:F10)</f>
        <v>333500</v>
      </c>
      <c r="G11" s="5">
        <f>SUM(G8:G10)</f>
        <v>334949</v>
      </c>
      <c r="H11" s="5">
        <f t="shared" ref="H11" si="10">ROUND(STDEV(E11,F11,G11)/I11*100,2)</f>
        <v>0.37</v>
      </c>
      <c r="I11" s="5">
        <f t="shared" ref="I11" si="11">ROUND(AVERAGE(E11:G11),2)</f>
        <v>333649</v>
      </c>
      <c r="J11" s="16"/>
      <c r="K11" s="17">
        <f>SUM(K8:K10)</f>
        <v>1994988</v>
      </c>
      <c r="L11" s="17">
        <f>SUM(L8:L10)</f>
        <v>2001000</v>
      </c>
      <c r="M11" s="17">
        <f>SUM(M8:M10)</f>
        <v>2009694</v>
      </c>
    </row>
  </sheetData>
  <mergeCells count="3">
    <mergeCell ref="A2:J2"/>
    <mergeCell ref="A3:J3"/>
    <mergeCell ref="E6:G6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Седьюрова Галина Александровна</dc:creator>
  <cp:lastModifiedBy>Брагина Екатерина Владимировна</cp:lastModifiedBy>
  <cp:revision/>
  <cp:lastPrinted>2023-12-14T07:33:50Z</cp:lastPrinted>
  <dcterms:created xsi:type="dcterms:W3CDTF">2014-01-28T06:59:00Z</dcterms:created>
  <dcterms:modified xsi:type="dcterms:W3CDTF">2026-07-31T00:44:39Z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37699CE78EA644F4A7C40651F6DAF519</vt:lpwstr>
  </property>
</Properties>
</file>