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/>
  <bookViews>
    <workbookView xWindow="-120" yWindow="-120" windowWidth="19440" windowHeight="15600"/>
  </bookViews>
  <sheets>
    <sheet name="График развернутый" sheetId="8" r:id="rId1"/>
    <sheet name="Индексы цен" sheetId="9" r:id="rId2"/>
  </sheets>
  <definedNames>
    <definedName name="_xlnm.Print_Area" localSheetId="0">'График развернутый'!$A$1:$F$101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6" i="8"/>
  <c r="D76" s="1"/>
  <c r="B17"/>
  <c r="H91" l="1"/>
  <c r="I91" s="1"/>
  <c r="F92" s="1"/>
  <c r="D67" l="1"/>
  <c r="B18"/>
  <c r="C16" l="1"/>
  <c r="B19"/>
  <c r="B21" s="1"/>
  <c r="F95"/>
  <c r="D16" l="1"/>
  <c r="D17" s="1"/>
  <c r="D18" s="1"/>
  <c r="D20"/>
  <c r="F20" s="1"/>
  <c r="K55"/>
  <c r="J55"/>
  <c r="J46"/>
  <c r="K46" s="1"/>
  <c r="D19" l="1"/>
  <c r="D21" s="1"/>
  <c r="F16"/>
  <c r="F17" s="1"/>
  <c r="F18" s="1"/>
  <c r="L55"/>
  <c r="J53"/>
  <c r="K53" s="1"/>
  <c r="F19" l="1"/>
  <c r="F21" s="1"/>
</calcChain>
</file>

<file path=xl/sharedStrings.xml><?xml version="1.0" encoding="utf-8"?>
<sst xmlns="http://schemas.openxmlformats.org/spreadsheetml/2006/main" count="98" uniqueCount="73">
  <si>
    <t xml:space="preserve">Наименование работ и затрат </t>
  </si>
  <si>
    <t>Стоимость без учета НДС</t>
  </si>
  <si>
    <t>Основание для расчета:</t>
  </si>
  <si>
    <t>Итого с НДС</t>
  </si>
  <si>
    <t xml:space="preserve"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 сносу объектов капитального строительства, работам 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 </t>
  </si>
  <si>
    <t>Строительно-монтажные работы</t>
  </si>
  <si>
    <t>1. Расчет индекса фактической инфляции с использованием ИПЦ Росстата</t>
  </si>
  <si>
    <t>Итого индекс фактической инфляции:</t>
  </si>
  <si>
    <t>2. Расчет индекса прогнозной инфляции</t>
  </si>
  <si>
    <t>Годовые индексы прогнозной инфляции:</t>
  </si>
  <si>
    <t>на 2026 год</t>
  </si>
  <si>
    <t>Ежемесячные индексы прогнозной инфляции:</t>
  </si>
  <si>
    <t>Индексы прогнозной инфляции на период исполнения контракта:</t>
  </si>
  <si>
    <t>К на 2026 год</t>
  </si>
  <si>
    <t>Итого индекс прогнозной инфляции:</t>
  </si>
  <si>
    <r>
      <rPr>
        <b/>
        <sz val="10"/>
        <color rgb="FF000000"/>
        <rFont val="Times New Roman"/>
        <family val="1"/>
        <charset val="204"/>
      </rPr>
      <t>3.  Метод определения начальной (максимальной) цены контракта:
Начальная (максимальная) цена контракта определена в соответствии со статьей 8.3 Градостроительного кодекса Российской Федерации, с использованием  приказом Министерства строительства и жилищно-коммунального хозяйства Российской Федерации от 23 декабря 2019 г. № 841/пр.</t>
    </r>
    <r>
      <rPr>
        <sz val="10"/>
        <color rgb="FF000000"/>
        <rFont val="Times New Roman"/>
        <family val="1"/>
        <charset val="204"/>
      </rPr>
      <t xml:space="preserve">
</t>
    </r>
  </si>
  <si>
    <t>Индекс прогнозной инфляции на период выполнения работ</t>
  </si>
  <si>
    <t>Индекс фактической инфляции</t>
  </si>
  <si>
    <t>НМЦК с учетом индекса прогнозной инфляции на период выполнения работ,  руб.</t>
  </si>
  <si>
    <t>Октябрь 2025 / Сентябрь 2025</t>
  </si>
  <si>
    <t>Ноябрь 2025 / Октябрь 2025</t>
  </si>
  <si>
    <t>¹²√1,055</t>
  </si>
  <si>
    <t>Январь 2026 / Декабрь 2025</t>
  </si>
  <si>
    <t>Декабрь 2025 / Ноябрь 2025</t>
  </si>
  <si>
    <t>Сентябрь 2025 / Август 2025</t>
  </si>
  <si>
    <t>НДС 20%, 22%</t>
  </si>
  <si>
    <t>Февраль 2026 / Январь 2026</t>
  </si>
  <si>
    <t>Март 2026 / Февраль 2026</t>
  </si>
  <si>
    <r>
      <t>((1,0045</t>
    </r>
    <r>
      <rPr>
        <vertAlign val="superscript"/>
        <sz val="10"/>
        <color rgb="FF000000"/>
        <rFont val="Arial"/>
        <family val="2"/>
        <charset val="204"/>
      </rPr>
      <t>4</t>
    </r>
    <r>
      <rPr>
        <sz val="10"/>
        <color rgb="FF000000"/>
        <rFont val="Arial"/>
        <family val="2"/>
        <charset val="204"/>
      </rPr>
      <t>-1)/2)+1=</t>
    </r>
  </si>
  <si>
    <t>1*1,0091</t>
  </si>
  <si>
    <t>1. Проектная документация 826-10/24-АС</t>
  </si>
  <si>
    <t>Непредвиденные затраты 2%</t>
  </si>
  <si>
    <t>Вывоз отходов на полигон</t>
  </si>
  <si>
    <t>Место выполнения работ: Пермский край, Нытвенский МО, п.Уральский, ул. Лесная, 20</t>
  </si>
  <si>
    <t>Апрель2026/Март  2026</t>
  </si>
  <si>
    <t>Август 2025/ Июль 2025</t>
  </si>
  <si>
    <t>Июль 2025/ Июнь 2025</t>
  </si>
  <si>
    <t>Июнь 2025/ Май 2025</t>
  </si>
  <si>
    <t>Май 2025/ Апрель 2025</t>
  </si>
  <si>
    <t>Апрель 2025/ Март 2025</t>
  </si>
  <si>
    <t>Март 2025/ Февраль 2025</t>
  </si>
  <si>
    <t>Февраль 2025/ Январь 2025</t>
  </si>
  <si>
    <t>Январь 2024/ Декабрь 2025</t>
  </si>
  <si>
    <t>Декабрь 2024/ Ноябрь 2024</t>
  </si>
  <si>
    <t>Ноябрь 2024/ Октябрь 2024</t>
  </si>
  <si>
    <t>Составил:вед.специалист по закупкам МУП ЖКХ п.Уральский Остапченко И.М.__________________</t>
  </si>
  <si>
    <t>Дата формирования НМЦК  - 19.06.2026 г.</t>
  </si>
  <si>
    <t/>
  </si>
  <si>
    <t>К предыдущему месяцу</t>
  </si>
  <si>
    <t>2024</t>
  </si>
  <si>
    <t>2025</t>
  </si>
  <si>
    <t>2026</t>
  </si>
  <si>
    <t xml:space="preserve">    СТРОИТЕЛЬСТВО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</si>
  <si>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</si>
  <si>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</si>
  <si>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</si>
  <si>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</si>
  <si>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</si>
  <si>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</si>
  <si>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</si>
  <si>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</si>
  <si>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</si>
  <si>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</si>
  <si>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</si>
  <si>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</si>
  <si>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Стоимость работ в ценах на дату устверждения сметной документации "месяц/квартал/год",  руб.                                                 3 квартал 2024 г.</t>
  </si>
  <si>
    <t xml:space="preserve">Стоимость работ в ценах на дату формирования начальной (максимальной) цены контраткта  на 19.06.2026 года, руб.                                                                             </t>
  </si>
  <si>
    <t xml:space="preserve">Продолжительность строительства- 63 календарных дня </t>
  </si>
  <si>
    <t>Доля сметной стоимости, подлежащая выполнению в 2026г. (63 дня / 63 дня)</t>
  </si>
  <si>
    <t xml:space="preserve">2. Локальный сметный расчет (смета) № ЛСР-01-01-01 (в ценах 3 кв.2024 г.); </t>
  </si>
  <si>
    <t>по объекту:  Капитальный ремонт фасада многоквартирного дома по адресу: Пермский край, Нытвенский МО, п.Уральский, ул. Лесная, д.20</t>
  </si>
  <si>
    <t>Начало строительства: август 2026 г. (25.08.2026 г.)</t>
  </si>
  <si>
    <t>Окончание строительства: октябрь 2026 г. (26.10.2026 г.)</t>
  </si>
</sst>
</file>

<file path=xl/styles.xml><?xml version="1.0" encoding="utf-8"?>
<styleSheet xmlns="http://schemas.openxmlformats.org/spreadsheetml/2006/main">
  <numFmts count="13">
    <numFmt numFmtId="43" formatCode="_-* #,##0.00\ _₽_-;\-* #,##0.00\ _₽_-;_-* &quot;-&quot;??\ _₽_-;_-@_-"/>
    <numFmt numFmtId="164" formatCode="#,##0.00_ ;\-#,##0.00\ "/>
    <numFmt numFmtId="165" formatCode="#,##0.00000"/>
    <numFmt numFmtId="166" formatCode="#,##0.000"/>
    <numFmt numFmtId="167" formatCode="#,##0.0000_ ;\-#,##0.0000\ "/>
    <numFmt numFmtId="168" formatCode="0.00000"/>
    <numFmt numFmtId="169" formatCode="#,##0.0000"/>
    <numFmt numFmtId="170" formatCode="0.0000"/>
    <numFmt numFmtId="171" formatCode="_-* #,##0.00\ _₽_-;\-* #,##0.00\ _₽_-;_-* \-??\ _₽_-;_-@_-"/>
    <numFmt numFmtId="172" formatCode="0.000"/>
    <numFmt numFmtId="173" formatCode="[$-419]mmmm\ yyyy;@"/>
    <numFmt numFmtId="174" formatCode="0.0000000000000"/>
    <numFmt numFmtId="175" formatCode="#,##0.####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  <font>
      <vertAlign val="superscript"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theme="9" tint="0.3999755851924192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1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indexed="2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>
      <alignment horizontal="center"/>
    </xf>
    <xf numFmtId="0" fontId="8" fillId="0" borderId="0"/>
    <xf numFmtId="0" fontId="1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171" fontId="5" fillId="0" borderId="0" applyBorder="0" applyProtection="0"/>
  </cellStyleXfs>
  <cellXfs count="157">
    <xf numFmtId="0" fontId="0" fillId="0" borderId="0" xfId="0"/>
    <xf numFmtId="0" fontId="0" fillId="2" borderId="0" xfId="0" applyFill="1"/>
    <xf numFmtId="0" fontId="3" fillId="2" borderId="0" xfId="0" applyFont="1" applyFill="1"/>
    <xf numFmtId="165" fontId="0" fillId="2" borderId="0" xfId="0" applyNumberFormat="1" applyFill="1" applyAlignment="1">
      <alignment horizontal="right"/>
    </xf>
    <xf numFmtId="165" fontId="0" fillId="2" borderId="0" xfId="0" applyNumberFormat="1" applyFill="1"/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0" borderId="0" xfId="0" applyFont="1"/>
    <xf numFmtId="0" fontId="11" fillId="3" borderId="0" xfId="0" applyFont="1" applyFill="1"/>
    <xf numFmtId="4" fontId="11" fillId="2" borderId="0" xfId="0" applyNumberFormat="1" applyFont="1" applyFill="1"/>
    <xf numFmtId="0" fontId="9" fillId="2" borderId="0" xfId="0" applyFont="1" applyFill="1"/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/>
    <xf numFmtId="170" fontId="11" fillId="2" borderId="0" xfId="0" applyNumberFormat="1" applyFont="1" applyFill="1"/>
    <xf numFmtId="168" fontId="11" fillId="2" borderId="0" xfId="0" applyNumberFormat="1" applyFont="1" applyFill="1"/>
    <xf numFmtId="0" fontId="11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center" vertical="center"/>
    </xf>
    <xf numFmtId="0" fontId="17" fillId="0" borderId="0" xfId="0" applyFont="1"/>
    <xf numFmtId="0" fontId="4" fillId="0" borderId="0" xfId="0" applyFont="1" applyAlignment="1">
      <alignment horizontal="right"/>
    </xf>
    <xf numFmtId="170" fontId="4" fillId="0" borderId="0" xfId="0" applyNumberFormat="1" applyFont="1" applyAlignment="1">
      <alignment horizontal="right"/>
    </xf>
    <xf numFmtId="172" fontId="17" fillId="0" borderId="0" xfId="0" applyNumberFormat="1" applyFont="1" applyAlignment="1">
      <alignment horizontal="left"/>
    </xf>
    <xf numFmtId="0" fontId="4" fillId="0" borderId="0" xfId="0" applyFont="1"/>
    <xf numFmtId="0" fontId="16" fillId="0" borderId="0" xfId="0" applyFont="1" applyAlignment="1">
      <alignment horizontal="justify" vertical="center"/>
    </xf>
    <xf numFmtId="170" fontId="15" fillId="0" borderId="0" xfId="0" applyNumberFormat="1" applyFont="1" applyAlignment="1">
      <alignment horizontal="right" vertical="center" wrapText="1"/>
    </xf>
    <xf numFmtId="4" fontId="16" fillId="0" borderId="0" xfId="0" applyNumberFormat="1" applyFont="1"/>
    <xf numFmtId="0" fontId="19" fillId="2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top" wrapText="1"/>
    </xf>
    <xf numFmtId="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4" fontId="18" fillId="2" borderId="0" xfId="0" applyNumberFormat="1" applyFont="1" applyFill="1" applyAlignment="1">
      <alignment horizontal="center" vertical="center" wrapText="1"/>
    </xf>
    <xf numFmtId="4" fontId="19" fillId="2" borderId="0" xfId="0" applyNumberFormat="1" applyFont="1" applyFill="1" applyAlignment="1">
      <alignment horizontal="center" vertical="center" wrapText="1"/>
    </xf>
    <xf numFmtId="166" fontId="18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164" fontId="19" fillId="2" borderId="0" xfId="0" applyNumberFormat="1" applyFont="1" applyFill="1" applyAlignment="1">
      <alignment horizontal="center" vertical="center" wrapText="1"/>
    </xf>
    <xf numFmtId="167" fontId="19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0" xfId="2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168" fontId="24" fillId="2" borderId="0" xfId="0" applyNumberFormat="1" applyFont="1" applyFill="1" applyAlignment="1">
      <alignment horizontal="left" vertical="center"/>
    </xf>
    <xf numFmtId="0" fontId="7" fillId="0" borderId="0" xfId="0" applyFont="1"/>
    <xf numFmtId="0" fontId="2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21" fillId="2" borderId="0" xfId="0" applyFont="1" applyFill="1"/>
    <xf numFmtId="0" fontId="2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19" fillId="2" borderId="0" xfId="0" applyFont="1" applyFill="1"/>
    <xf numFmtId="0" fontId="22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top" wrapText="1"/>
    </xf>
    <xf numFmtId="0" fontId="2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170" fontId="22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/>
    <xf numFmtId="170" fontId="7" fillId="0" borderId="0" xfId="0" applyNumberFormat="1" applyFont="1" applyAlignment="1">
      <alignment horizontal="right"/>
    </xf>
    <xf numFmtId="170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27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173" fontId="28" fillId="0" borderId="1" xfId="2" applyNumberFormat="1" applyFont="1" applyBorder="1" applyAlignment="1">
      <alignment vertical="center" wrapText="1"/>
    </xf>
    <xf numFmtId="2" fontId="28" fillId="0" borderId="1" xfId="2" applyNumberFormat="1" applyFont="1" applyBorder="1"/>
    <xf numFmtId="170" fontId="28" fillId="0" borderId="1" xfId="2" applyNumberFormat="1" applyFont="1" applyBorder="1" applyAlignment="1">
      <alignment vertical="center" wrapText="1"/>
    </xf>
    <xf numFmtId="170" fontId="22" fillId="2" borderId="0" xfId="0" applyNumberFormat="1" applyFont="1" applyFill="1" applyAlignment="1">
      <alignment horizontal="left" vertical="center"/>
    </xf>
    <xf numFmtId="0" fontId="29" fillId="0" borderId="0" xfId="0" applyFont="1" applyAlignment="1">
      <alignment vertical="top"/>
    </xf>
    <xf numFmtId="0" fontId="30" fillId="0" borderId="0" xfId="0" applyFont="1"/>
    <xf numFmtId="0" fontId="30" fillId="0" borderId="0" xfId="0" applyFont="1" applyAlignment="1">
      <alignment horizontal="right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 wrapText="1"/>
    </xf>
    <xf numFmtId="0" fontId="30" fillId="0" borderId="0" xfId="0" applyFont="1" applyAlignment="1">
      <alignment vertical="top"/>
    </xf>
    <xf numFmtId="0" fontId="29" fillId="0" borderId="0" xfId="0" applyFont="1" applyAlignment="1">
      <alignment horizontal="left" vertical="top" wrapText="1"/>
    </xf>
    <xf numFmtId="170" fontId="30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 wrapText="1"/>
    </xf>
    <xf numFmtId="4" fontId="22" fillId="0" borderId="1" xfId="0" applyNumberFormat="1" applyFont="1" applyFill="1" applyBorder="1" applyAlignment="1">
      <alignment horizontal="center" vertical="center" wrapText="1"/>
    </xf>
    <xf numFmtId="10" fontId="30" fillId="0" borderId="0" xfId="0" applyNumberFormat="1" applyFont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170" fontId="29" fillId="0" borderId="0" xfId="0" applyNumberFormat="1" applyFont="1" applyAlignment="1">
      <alignment horizontal="center"/>
    </xf>
    <xf numFmtId="170" fontId="0" fillId="2" borderId="0" xfId="0" applyNumberFormat="1" applyFill="1"/>
    <xf numFmtId="4" fontId="22" fillId="2" borderId="1" xfId="0" applyNumberFormat="1" applyFont="1" applyFill="1" applyBorder="1" applyAlignment="1">
      <alignment horizontal="center" vertical="center" wrapText="1"/>
    </xf>
    <xf numFmtId="169" fontId="7" fillId="2" borderId="1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/>
    <xf numFmtId="4" fontId="7" fillId="0" borderId="0" xfId="0" applyNumberFormat="1" applyFont="1" applyBorder="1" applyAlignment="1">
      <alignment horizontal="center" vertical="center" wrapText="1"/>
    </xf>
    <xf numFmtId="170" fontId="33" fillId="2" borderId="0" xfId="0" applyNumberFormat="1" applyFont="1" applyFill="1" applyAlignment="1">
      <alignment horizontal="center" vertical="top" wrapText="1"/>
    </xf>
    <xf numFmtId="0" fontId="19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164" fontId="34" fillId="2" borderId="0" xfId="1" applyNumberFormat="1" applyFont="1" applyFill="1" applyBorder="1" applyAlignment="1">
      <alignment horizontal="center" vertical="center" wrapText="1"/>
    </xf>
    <xf numFmtId="170" fontId="10" fillId="0" borderId="0" xfId="0" applyNumberFormat="1" applyFont="1" applyAlignment="1">
      <alignment horizontal="left" vertical="top" wrapText="1"/>
    </xf>
    <xf numFmtId="0" fontId="30" fillId="0" borderId="0" xfId="0" applyFont="1" applyAlignment="1">
      <alignment horizontal="center" vertical="top"/>
    </xf>
    <xf numFmtId="0" fontId="0" fillId="2" borderId="0" xfId="0" applyFill="1" applyAlignment="1">
      <alignment horizont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174" fontId="11" fillId="2" borderId="0" xfId="0" applyNumberFormat="1" applyFont="1" applyFill="1" applyBorder="1"/>
    <xf numFmtId="0" fontId="11" fillId="2" borderId="0" xfId="0" applyFont="1" applyFill="1" applyBorder="1"/>
    <xf numFmtId="170" fontId="10" fillId="0" borderId="0" xfId="0" applyNumberFormat="1" applyFont="1" applyAlignment="1">
      <alignment horizontal="right"/>
    </xf>
    <xf numFmtId="0" fontId="35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 wrapText="1"/>
    </xf>
    <xf numFmtId="0" fontId="11" fillId="4" borderId="0" xfId="0" applyFont="1" applyFill="1"/>
    <xf numFmtId="0" fontId="2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top"/>
    </xf>
    <xf numFmtId="0" fontId="30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4" fontId="7" fillId="2" borderId="2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0" fillId="0" borderId="0" xfId="0" applyNumberFormat="1" applyFont="1" applyAlignment="1">
      <alignment horizontal="center" vertical="top"/>
    </xf>
    <xf numFmtId="0" fontId="36" fillId="5" borderId="6" xfId="0" applyFont="1" applyFill="1" applyBorder="1" applyAlignment="1">
      <alignment horizontal="left" vertical="top" wrapText="1"/>
    </xf>
    <xf numFmtId="175" fontId="0" fillId="0" borderId="0" xfId="0" applyNumberForma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horizontal="right" vertical="top"/>
    </xf>
    <xf numFmtId="0" fontId="29" fillId="0" borderId="0" xfId="0" applyFont="1" applyAlignment="1">
      <alignment horizontal="right" vertical="top" wrapText="1"/>
    </xf>
    <xf numFmtId="0" fontId="1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2" fontId="30" fillId="2" borderId="0" xfId="0" applyNumberFormat="1" applyFont="1" applyFill="1" applyAlignment="1">
      <alignment horizontal="center" vertical="top"/>
    </xf>
    <xf numFmtId="2" fontId="12" fillId="2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33" fillId="2" borderId="0" xfId="0" applyFont="1" applyFill="1" applyAlignment="1">
      <alignment horizontal="right" vertical="top" wrapText="1"/>
    </xf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0" fontId="7" fillId="2" borderId="5" xfId="0" applyFont="1" applyFill="1" applyBorder="1" applyAlignment="1">
      <alignment horizontal="right" vertical="center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right" vertical="top"/>
    </xf>
    <xf numFmtId="0" fontId="29" fillId="0" borderId="0" xfId="0" applyFont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36" fillId="5" borderId="6" xfId="0" applyFont="1" applyFill="1" applyBorder="1" applyAlignment="1">
      <alignment horizontal="left" vertical="top" wrapText="1"/>
    </xf>
  </cellXfs>
  <cellStyles count="13">
    <cellStyle name="Обычный" xfId="0" builtinId="0"/>
    <cellStyle name="Обычный 2" xfId="2"/>
    <cellStyle name="Обычный 2 2" xfId="11"/>
    <cellStyle name="Обычный 2 3" xfId="6"/>
    <cellStyle name="Обычный 3" xfId="7"/>
    <cellStyle name="Обычный 3 2" xfId="9"/>
    <cellStyle name="Обычный 4" xfId="4"/>
    <cellStyle name="Обычный 5" xfId="8"/>
    <cellStyle name="Обычный 6" xfId="3"/>
    <cellStyle name="Пояснение 2" xfId="5"/>
    <cellStyle name="Финансовый" xfId="1" builtinId="3"/>
    <cellStyle name="Финансовый 2" xfId="12"/>
    <cellStyle name="Финансовый 3" xfId="1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107"/>
  <sheetViews>
    <sheetView tabSelected="1" view="pageBreakPreview" topLeftCell="A7" zoomScaleNormal="110" zoomScaleSheetLayoutView="100" workbookViewId="0">
      <selection activeCell="A61" sqref="A61"/>
    </sheetView>
  </sheetViews>
  <sheetFormatPr defaultRowHeight="15"/>
  <cols>
    <col min="1" max="1" width="40.28515625" style="1" customWidth="1"/>
    <col min="2" max="2" width="26.42578125" style="1" customWidth="1"/>
    <col min="3" max="3" width="25.28515625" style="1" customWidth="1"/>
    <col min="4" max="4" width="25.5703125" style="1" customWidth="1"/>
    <col min="5" max="5" width="15" style="1" customWidth="1"/>
    <col min="6" max="6" width="19.5703125" style="1" customWidth="1"/>
    <col min="7" max="7" width="22.140625" style="1" customWidth="1"/>
    <col min="8" max="8" width="17.85546875" style="1" customWidth="1"/>
    <col min="9" max="9" width="10.85546875" style="1" bestFit="1" customWidth="1"/>
    <col min="10" max="10" width="9.140625" style="1"/>
    <col min="11" max="11" width="9.7109375" style="1" bestFit="1" customWidth="1"/>
    <col min="12" max="16384" width="9.140625" style="1"/>
  </cols>
  <sheetData>
    <row r="1" spans="1:1025" s="7" customFormat="1" ht="12.75">
      <c r="A1" s="136"/>
      <c r="B1" s="136"/>
      <c r="C1" s="136"/>
      <c r="D1" s="136"/>
      <c r="E1" s="136"/>
      <c r="F1" s="136"/>
    </row>
    <row r="2" spans="1:1025" s="7" customFormat="1" ht="12.75">
      <c r="A2" s="8"/>
      <c r="B2" s="8"/>
      <c r="C2" s="8"/>
      <c r="D2" s="8"/>
      <c r="E2" s="8"/>
      <c r="F2" s="8"/>
    </row>
    <row r="3" spans="1:1025" s="7" customFormat="1" ht="58.5" customHeight="1">
      <c r="A3" s="137" t="s">
        <v>4</v>
      </c>
      <c r="B3" s="137"/>
      <c r="C3" s="137"/>
      <c r="D3" s="137"/>
      <c r="E3" s="137"/>
      <c r="F3" s="137"/>
    </row>
    <row r="4" spans="1:1025" s="7" customFormat="1" ht="12.75">
      <c r="A4" s="30"/>
      <c r="B4" s="30"/>
      <c r="C4" s="30"/>
      <c r="D4" s="30"/>
      <c r="E4" s="30"/>
      <c r="F4" s="30"/>
    </row>
    <row r="5" spans="1:1025" s="7" customFormat="1" ht="14.25">
      <c r="A5" s="138" t="s">
        <v>70</v>
      </c>
      <c r="B5" s="138"/>
      <c r="C5" s="138"/>
      <c r="D5" s="138"/>
      <c r="E5" s="138"/>
      <c r="F5" s="138"/>
    </row>
    <row r="6" spans="1:1025" s="7" customFormat="1" ht="12.75" customHeight="1">
      <c r="A6" s="117"/>
      <c r="B6" s="117"/>
      <c r="C6" s="117"/>
      <c r="D6" s="117"/>
      <c r="E6" s="117"/>
      <c r="F6" s="117"/>
    </row>
    <row r="7" spans="1:1025" s="7" customFormat="1">
      <c r="A7" s="139" t="s">
        <v>33</v>
      </c>
      <c r="B7" s="139"/>
      <c r="C7" s="139"/>
      <c r="D7" s="139"/>
      <c r="E7" s="139"/>
      <c r="F7" s="139"/>
    </row>
    <row r="8" spans="1:1025" s="7" customFormat="1" ht="12.75">
      <c r="A8" s="118"/>
      <c r="B8" s="118"/>
      <c r="C8" s="118"/>
      <c r="D8" s="118"/>
      <c r="E8" s="118"/>
      <c r="F8" s="118"/>
    </row>
    <row r="9" spans="1:1025" s="9" customFormat="1" ht="12.75">
      <c r="A9" s="31" t="s">
        <v>2</v>
      </c>
      <c r="B9" s="31"/>
      <c r="C9" s="31"/>
      <c r="D9" s="31"/>
      <c r="E9" s="31"/>
      <c r="F9" s="3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</row>
    <row r="10" spans="1:1025" s="7" customFormat="1" ht="42.75" customHeight="1">
      <c r="A10" s="140" t="s">
        <v>30</v>
      </c>
      <c r="B10" s="140"/>
      <c r="C10" s="140"/>
      <c r="D10" s="140"/>
      <c r="E10" s="140"/>
      <c r="F10" s="140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  <c r="JD10" s="119"/>
      <c r="JE10" s="119"/>
      <c r="JF10" s="119"/>
      <c r="JG10" s="119"/>
      <c r="JH10" s="119"/>
      <c r="JI10" s="119"/>
      <c r="JJ10" s="119"/>
      <c r="JK10" s="119"/>
      <c r="JL10" s="119"/>
      <c r="JM10" s="119"/>
      <c r="JN10" s="119"/>
      <c r="JO10" s="119"/>
      <c r="JP10" s="119"/>
      <c r="JQ10" s="119"/>
      <c r="JR10" s="119"/>
      <c r="JS10" s="119"/>
      <c r="JT10" s="119"/>
      <c r="JU10" s="119"/>
      <c r="JV10" s="119"/>
      <c r="JW10" s="119"/>
      <c r="JX10" s="119"/>
      <c r="JY10" s="119"/>
      <c r="JZ10" s="119"/>
      <c r="KA10" s="119"/>
      <c r="KB10" s="119"/>
      <c r="KC10" s="119"/>
      <c r="KD10" s="119"/>
      <c r="KE10" s="119"/>
      <c r="KF10" s="119"/>
      <c r="KG10" s="119"/>
      <c r="KH10" s="119"/>
      <c r="KI10" s="119"/>
      <c r="KJ10" s="119"/>
      <c r="KK10" s="119"/>
      <c r="KL10" s="119"/>
      <c r="KM10" s="119"/>
      <c r="KN10" s="119"/>
      <c r="KO10" s="119"/>
      <c r="KP10" s="119"/>
      <c r="KQ10" s="119"/>
      <c r="KR10" s="119"/>
      <c r="KS10" s="119"/>
      <c r="KT10" s="119"/>
      <c r="KU10" s="119"/>
      <c r="KV10" s="119"/>
      <c r="KW10" s="119"/>
      <c r="KX10" s="119"/>
      <c r="KY10" s="119"/>
      <c r="KZ10" s="119"/>
      <c r="LA10" s="119"/>
      <c r="LB10" s="119"/>
      <c r="LC10" s="119"/>
      <c r="LD10" s="119"/>
      <c r="LE10" s="119"/>
      <c r="LF10" s="119"/>
      <c r="LG10" s="119"/>
      <c r="LH10" s="119"/>
      <c r="LI10" s="119"/>
      <c r="LJ10" s="119"/>
      <c r="LK10" s="119"/>
      <c r="LL10" s="119"/>
      <c r="LM10" s="119"/>
      <c r="LN10" s="119"/>
      <c r="LO10" s="119"/>
      <c r="LP10" s="119"/>
      <c r="LQ10" s="119"/>
      <c r="LR10" s="119"/>
      <c r="LS10" s="119"/>
      <c r="LT10" s="119"/>
      <c r="LU10" s="119"/>
      <c r="LV10" s="119"/>
      <c r="LW10" s="119"/>
      <c r="LX10" s="119"/>
      <c r="LY10" s="119"/>
      <c r="LZ10" s="119"/>
      <c r="MA10" s="119"/>
      <c r="MB10" s="119"/>
      <c r="MC10" s="119"/>
      <c r="MD10" s="119"/>
      <c r="ME10" s="119"/>
      <c r="MF10" s="119"/>
      <c r="MG10" s="119"/>
      <c r="MH10" s="119"/>
      <c r="MI10" s="119"/>
      <c r="MJ10" s="119"/>
      <c r="MK10" s="119"/>
      <c r="ML10" s="119"/>
      <c r="MM10" s="119"/>
      <c r="MN10" s="119"/>
      <c r="MO10" s="119"/>
      <c r="MP10" s="119"/>
      <c r="MQ10" s="119"/>
      <c r="MR10" s="119"/>
      <c r="MS10" s="119"/>
      <c r="MT10" s="119"/>
      <c r="MU10" s="119"/>
      <c r="MV10" s="119"/>
      <c r="MW10" s="119"/>
      <c r="MX10" s="119"/>
      <c r="MY10" s="119"/>
      <c r="MZ10" s="119"/>
      <c r="NA10" s="119"/>
      <c r="NB10" s="119"/>
      <c r="NC10" s="119"/>
      <c r="ND10" s="119"/>
      <c r="NE10" s="119"/>
      <c r="NF10" s="119"/>
      <c r="NG10" s="119"/>
      <c r="NH10" s="119"/>
      <c r="NI10" s="119"/>
      <c r="NJ10" s="119"/>
      <c r="NK10" s="119"/>
      <c r="NL10" s="119"/>
      <c r="NM10" s="119"/>
      <c r="NN10" s="119"/>
      <c r="NO10" s="119"/>
      <c r="NP10" s="119"/>
      <c r="NQ10" s="119"/>
      <c r="NR10" s="119"/>
      <c r="NS10" s="119"/>
      <c r="NT10" s="119"/>
      <c r="NU10" s="119"/>
      <c r="NV10" s="119"/>
      <c r="NW10" s="119"/>
      <c r="NX10" s="119"/>
      <c r="NY10" s="119"/>
      <c r="NZ10" s="119"/>
      <c r="OA10" s="119"/>
      <c r="OB10" s="119"/>
      <c r="OC10" s="119"/>
      <c r="OD10" s="119"/>
      <c r="OE10" s="119"/>
      <c r="OF10" s="119"/>
      <c r="OG10" s="119"/>
      <c r="OH10" s="119"/>
      <c r="OI10" s="119"/>
      <c r="OJ10" s="119"/>
      <c r="OK10" s="119"/>
      <c r="OL10" s="119"/>
      <c r="OM10" s="119"/>
      <c r="ON10" s="119"/>
      <c r="OO10" s="119"/>
      <c r="OP10" s="119"/>
      <c r="OQ10" s="119"/>
      <c r="OR10" s="119"/>
      <c r="OS10" s="119"/>
      <c r="OT10" s="119"/>
      <c r="OU10" s="119"/>
      <c r="OV10" s="119"/>
      <c r="OW10" s="119"/>
      <c r="OX10" s="119"/>
      <c r="OY10" s="119"/>
      <c r="OZ10" s="119"/>
      <c r="PA10" s="119"/>
      <c r="PB10" s="119"/>
      <c r="PC10" s="119"/>
      <c r="PD10" s="119"/>
      <c r="PE10" s="119"/>
      <c r="PF10" s="119"/>
      <c r="PG10" s="119"/>
      <c r="PH10" s="119"/>
      <c r="PI10" s="119"/>
      <c r="PJ10" s="119"/>
      <c r="PK10" s="119"/>
      <c r="PL10" s="119"/>
      <c r="PM10" s="119"/>
      <c r="PN10" s="119"/>
      <c r="PO10" s="119"/>
      <c r="PP10" s="119"/>
      <c r="PQ10" s="119"/>
      <c r="PR10" s="119"/>
      <c r="PS10" s="119"/>
      <c r="PT10" s="119"/>
      <c r="PU10" s="119"/>
      <c r="PV10" s="119"/>
      <c r="PW10" s="119"/>
      <c r="PX10" s="119"/>
      <c r="PY10" s="119"/>
      <c r="PZ10" s="119"/>
      <c r="QA10" s="119"/>
      <c r="QB10" s="119"/>
      <c r="QC10" s="119"/>
      <c r="QD10" s="119"/>
      <c r="QE10" s="119"/>
      <c r="QF10" s="119"/>
      <c r="QG10" s="119"/>
      <c r="QH10" s="119"/>
      <c r="QI10" s="119"/>
      <c r="QJ10" s="119"/>
      <c r="QK10" s="119"/>
      <c r="QL10" s="119"/>
      <c r="QM10" s="119"/>
      <c r="QN10" s="119"/>
      <c r="QO10" s="119"/>
      <c r="QP10" s="119"/>
      <c r="QQ10" s="119"/>
      <c r="QR10" s="119"/>
      <c r="QS10" s="119"/>
      <c r="QT10" s="119"/>
      <c r="QU10" s="119"/>
      <c r="QV10" s="119"/>
      <c r="QW10" s="119"/>
      <c r="QX10" s="119"/>
      <c r="QY10" s="119"/>
      <c r="QZ10" s="119"/>
      <c r="RA10" s="119"/>
      <c r="RB10" s="119"/>
      <c r="RC10" s="119"/>
      <c r="RD10" s="119"/>
      <c r="RE10" s="119"/>
      <c r="RF10" s="119"/>
      <c r="RG10" s="119"/>
      <c r="RH10" s="119"/>
      <c r="RI10" s="119"/>
      <c r="RJ10" s="119"/>
      <c r="RK10" s="119"/>
      <c r="RL10" s="119"/>
      <c r="RM10" s="119"/>
      <c r="RN10" s="119"/>
      <c r="RO10" s="119"/>
      <c r="RP10" s="119"/>
      <c r="RQ10" s="119"/>
      <c r="RR10" s="119"/>
      <c r="RS10" s="119"/>
      <c r="RT10" s="119"/>
      <c r="RU10" s="119"/>
      <c r="RV10" s="119"/>
      <c r="RW10" s="119"/>
      <c r="RX10" s="119"/>
      <c r="RY10" s="119"/>
      <c r="RZ10" s="119"/>
      <c r="SA10" s="119"/>
      <c r="SB10" s="119"/>
      <c r="SC10" s="119"/>
      <c r="SD10" s="119"/>
      <c r="SE10" s="119"/>
      <c r="SF10" s="119"/>
      <c r="SG10" s="119"/>
      <c r="SH10" s="119"/>
      <c r="SI10" s="119"/>
      <c r="SJ10" s="119"/>
      <c r="SK10" s="119"/>
      <c r="SL10" s="119"/>
      <c r="SM10" s="119"/>
      <c r="SN10" s="119"/>
      <c r="SO10" s="119"/>
      <c r="SP10" s="119"/>
      <c r="SQ10" s="119"/>
      <c r="SR10" s="119"/>
      <c r="SS10" s="119"/>
      <c r="ST10" s="119"/>
      <c r="SU10" s="119"/>
      <c r="SV10" s="119"/>
      <c r="SW10" s="119"/>
      <c r="SX10" s="119"/>
      <c r="SY10" s="119"/>
      <c r="SZ10" s="119"/>
      <c r="TA10" s="119"/>
      <c r="TB10" s="119"/>
      <c r="TC10" s="119"/>
      <c r="TD10" s="119"/>
      <c r="TE10" s="119"/>
      <c r="TF10" s="119"/>
      <c r="TG10" s="119"/>
      <c r="TH10" s="119"/>
      <c r="TI10" s="119"/>
      <c r="TJ10" s="119"/>
      <c r="TK10" s="119"/>
      <c r="TL10" s="119"/>
      <c r="TM10" s="119"/>
      <c r="TN10" s="119"/>
      <c r="TO10" s="119"/>
      <c r="TP10" s="119"/>
      <c r="TQ10" s="119"/>
      <c r="TR10" s="119"/>
      <c r="TS10" s="119"/>
      <c r="TT10" s="119"/>
      <c r="TU10" s="119"/>
      <c r="TV10" s="119"/>
      <c r="TW10" s="119"/>
      <c r="TX10" s="119"/>
      <c r="TY10" s="119"/>
      <c r="TZ10" s="119"/>
      <c r="UA10" s="119"/>
      <c r="UB10" s="119"/>
      <c r="UC10" s="119"/>
      <c r="UD10" s="119"/>
      <c r="UE10" s="119"/>
      <c r="UF10" s="119"/>
      <c r="UG10" s="119"/>
      <c r="UH10" s="119"/>
      <c r="UI10" s="119"/>
      <c r="UJ10" s="119"/>
      <c r="UK10" s="119"/>
      <c r="UL10" s="119"/>
      <c r="UM10" s="119"/>
      <c r="UN10" s="119"/>
      <c r="UO10" s="119"/>
      <c r="UP10" s="119"/>
      <c r="UQ10" s="119"/>
      <c r="UR10" s="119"/>
      <c r="US10" s="119"/>
      <c r="UT10" s="119"/>
      <c r="UU10" s="119"/>
      <c r="UV10" s="119"/>
      <c r="UW10" s="119"/>
      <c r="UX10" s="119"/>
      <c r="UY10" s="119"/>
      <c r="UZ10" s="119"/>
      <c r="VA10" s="119"/>
      <c r="VB10" s="119"/>
      <c r="VC10" s="119"/>
      <c r="VD10" s="119"/>
      <c r="VE10" s="119"/>
      <c r="VF10" s="119"/>
      <c r="VG10" s="119"/>
      <c r="VH10" s="119"/>
      <c r="VI10" s="119"/>
      <c r="VJ10" s="119"/>
      <c r="VK10" s="119"/>
      <c r="VL10" s="119"/>
      <c r="VM10" s="119"/>
      <c r="VN10" s="119"/>
      <c r="VO10" s="119"/>
      <c r="VP10" s="119"/>
      <c r="VQ10" s="119"/>
      <c r="VR10" s="119"/>
      <c r="VS10" s="119"/>
      <c r="VT10" s="119"/>
      <c r="VU10" s="119"/>
      <c r="VV10" s="119"/>
      <c r="VW10" s="119"/>
      <c r="VX10" s="119"/>
      <c r="VY10" s="119"/>
      <c r="VZ10" s="119"/>
      <c r="WA10" s="119"/>
      <c r="WB10" s="119"/>
      <c r="WC10" s="119"/>
      <c r="WD10" s="119"/>
      <c r="WE10" s="119"/>
      <c r="WF10" s="119"/>
      <c r="WG10" s="119"/>
      <c r="WH10" s="119"/>
      <c r="WI10" s="119"/>
      <c r="WJ10" s="119"/>
      <c r="WK10" s="119"/>
      <c r="WL10" s="119"/>
      <c r="WM10" s="119"/>
      <c r="WN10" s="119"/>
      <c r="WO10" s="119"/>
      <c r="WP10" s="119"/>
      <c r="WQ10" s="119"/>
      <c r="WR10" s="119"/>
      <c r="WS10" s="119"/>
      <c r="WT10" s="119"/>
      <c r="WU10" s="119"/>
      <c r="WV10" s="119"/>
      <c r="WW10" s="119"/>
      <c r="WX10" s="119"/>
      <c r="WY10" s="119"/>
      <c r="WZ10" s="119"/>
      <c r="XA10" s="119"/>
      <c r="XB10" s="119"/>
      <c r="XC10" s="119"/>
      <c r="XD10" s="119"/>
      <c r="XE10" s="119"/>
      <c r="XF10" s="119"/>
      <c r="XG10" s="119"/>
      <c r="XH10" s="119"/>
      <c r="XI10" s="119"/>
      <c r="XJ10" s="119"/>
      <c r="XK10" s="119"/>
      <c r="XL10" s="119"/>
      <c r="XM10" s="119"/>
      <c r="XN10" s="119"/>
      <c r="XO10" s="119"/>
      <c r="XP10" s="119"/>
      <c r="XQ10" s="119"/>
      <c r="XR10" s="119"/>
      <c r="XS10" s="119"/>
      <c r="XT10" s="119"/>
      <c r="XU10" s="119"/>
      <c r="XV10" s="119"/>
      <c r="XW10" s="119"/>
      <c r="XX10" s="119"/>
      <c r="XY10" s="119"/>
      <c r="XZ10" s="119"/>
      <c r="YA10" s="119"/>
      <c r="YB10" s="119"/>
      <c r="YC10" s="119"/>
      <c r="YD10" s="119"/>
      <c r="YE10" s="119"/>
      <c r="YF10" s="119"/>
      <c r="YG10" s="119"/>
      <c r="YH10" s="119"/>
      <c r="YI10" s="119"/>
      <c r="YJ10" s="119"/>
      <c r="YK10" s="119"/>
      <c r="YL10" s="119"/>
      <c r="YM10" s="119"/>
      <c r="YN10" s="119"/>
      <c r="YO10" s="119"/>
      <c r="YP10" s="119"/>
      <c r="YQ10" s="119"/>
      <c r="YR10" s="119"/>
      <c r="YS10" s="119"/>
      <c r="YT10" s="119"/>
      <c r="YU10" s="119"/>
      <c r="YV10" s="119"/>
      <c r="YW10" s="119"/>
      <c r="YX10" s="119"/>
      <c r="YY10" s="119"/>
      <c r="YZ10" s="119"/>
      <c r="ZA10" s="119"/>
      <c r="ZB10" s="119"/>
      <c r="ZC10" s="119"/>
      <c r="ZD10" s="119"/>
      <c r="ZE10" s="119"/>
      <c r="ZF10" s="119"/>
      <c r="ZG10" s="119"/>
      <c r="ZH10" s="119"/>
      <c r="ZI10" s="119"/>
      <c r="ZJ10" s="119"/>
      <c r="ZK10" s="119"/>
      <c r="ZL10" s="119"/>
      <c r="ZM10" s="119"/>
      <c r="ZN10" s="119"/>
      <c r="ZO10" s="119"/>
      <c r="ZP10" s="119"/>
      <c r="ZQ10" s="119"/>
      <c r="ZR10" s="119"/>
      <c r="ZS10" s="119"/>
      <c r="ZT10" s="119"/>
      <c r="ZU10" s="119"/>
      <c r="ZV10" s="119"/>
      <c r="ZW10" s="119"/>
      <c r="ZX10" s="119"/>
      <c r="ZY10" s="119"/>
      <c r="ZZ10" s="119"/>
      <c r="AAA10" s="119"/>
      <c r="AAB10" s="119"/>
      <c r="AAC10" s="119"/>
      <c r="AAD10" s="119"/>
      <c r="AAE10" s="119"/>
      <c r="AAF10" s="119"/>
      <c r="AAG10" s="119"/>
      <c r="AAH10" s="119"/>
      <c r="AAI10" s="119"/>
      <c r="AAJ10" s="119"/>
      <c r="AAK10" s="119"/>
      <c r="AAL10" s="119"/>
      <c r="AAM10" s="119"/>
      <c r="AAN10" s="119"/>
      <c r="AAO10" s="119"/>
      <c r="AAP10" s="119"/>
      <c r="AAQ10" s="119"/>
      <c r="AAR10" s="119"/>
      <c r="AAS10" s="119"/>
      <c r="AAT10" s="119"/>
      <c r="AAU10" s="119"/>
      <c r="AAV10" s="119"/>
      <c r="AAW10" s="119"/>
      <c r="AAX10" s="119"/>
      <c r="AAY10" s="119"/>
      <c r="AAZ10" s="119"/>
      <c r="ABA10" s="119"/>
      <c r="ABB10" s="119"/>
      <c r="ABC10" s="119"/>
      <c r="ABD10" s="119"/>
      <c r="ABE10" s="119"/>
      <c r="ABF10" s="119"/>
      <c r="ABG10" s="119"/>
      <c r="ABH10" s="119"/>
      <c r="ABI10" s="119"/>
      <c r="ABJ10" s="119"/>
      <c r="ABK10" s="119"/>
      <c r="ABL10" s="119"/>
      <c r="ABM10" s="119"/>
      <c r="ABN10" s="119"/>
      <c r="ABO10" s="119"/>
      <c r="ABP10" s="119"/>
      <c r="ABQ10" s="119"/>
      <c r="ABR10" s="119"/>
      <c r="ABS10" s="119"/>
      <c r="ABT10" s="119"/>
      <c r="ABU10" s="119"/>
      <c r="ABV10" s="119"/>
      <c r="ABW10" s="119"/>
      <c r="ABX10" s="119"/>
      <c r="ABY10" s="119"/>
      <c r="ABZ10" s="119"/>
      <c r="ACA10" s="119"/>
      <c r="ACB10" s="119"/>
      <c r="ACC10" s="119"/>
      <c r="ACD10" s="119"/>
      <c r="ACE10" s="119"/>
      <c r="ACF10" s="119"/>
      <c r="ACG10" s="119"/>
      <c r="ACH10" s="119"/>
      <c r="ACI10" s="119"/>
      <c r="ACJ10" s="119"/>
      <c r="ACK10" s="119"/>
      <c r="ACL10" s="119"/>
      <c r="ACM10" s="119"/>
      <c r="ACN10" s="119"/>
      <c r="ACO10" s="119"/>
      <c r="ACP10" s="119"/>
      <c r="ACQ10" s="119"/>
      <c r="ACR10" s="119"/>
      <c r="ACS10" s="119"/>
      <c r="ACT10" s="119"/>
      <c r="ACU10" s="119"/>
      <c r="ACV10" s="119"/>
      <c r="ACW10" s="119"/>
      <c r="ACX10" s="119"/>
      <c r="ACY10" s="119"/>
      <c r="ACZ10" s="119"/>
      <c r="ADA10" s="119"/>
      <c r="ADB10" s="119"/>
      <c r="ADC10" s="119"/>
      <c r="ADD10" s="119"/>
      <c r="ADE10" s="119"/>
      <c r="ADF10" s="119"/>
      <c r="ADG10" s="119"/>
      <c r="ADH10" s="119"/>
      <c r="ADI10" s="119"/>
      <c r="ADJ10" s="119"/>
      <c r="ADK10" s="119"/>
      <c r="ADL10" s="119"/>
      <c r="ADM10" s="119"/>
      <c r="ADN10" s="119"/>
      <c r="ADO10" s="119"/>
      <c r="ADP10" s="119"/>
      <c r="ADQ10" s="119"/>
      <c r="ADR10" s="119"/>
      <c r="ADS10" s="119"/>
      <c r="ADT10" s="119"/>
      <c r="ADU10" s="119"/>
      <c r="ADV10" s="119"/>
      <c r="ADW10" s="119"/>
      <c r="ADX10" s="119"/>
      <c r="ADY10" s="119"/>
      <c r="ADZ10" s="119"/>
      <c r="AEA10" s="119"/>
      <c r="AEB10" s="119"/>
      <c r="AEC10" s="119"/>
      <c r="AED10" s="119"/>
      <c r="AEE10" s="119"/>
      <c r="AEF10" s="119"/>
      <c r="AEG10" s="119"/>
      <c r="AEH10" s="119"/>
      <c r="AEI10" s="119"/>
      <c r="AEJ10" s="119"/>
      <c r="AEK10" s="119"/>
      <c r="AEL10" s="119"/>
      <c r="AEM10" s="119"/>
      <c r="AEN10" s="119"/>
      <c r="AEO10" s="119"/>
      <c r="AEP10" s="119"/>
      <c r="AEQ10" s="119"/>
      <c r="AER10" s="119"/>
      <c r="AES10" s="119"/>
      <c r="AET10" s="119"/>
      <c r="AEU10" s="119"/>
      <c r="AEV10" s="119"/>
      <c r="AEW10" s="119"/>
      <c r="AEX10" s="119"/>
      <c r="AEY10" s="119"/>
      <c r="AEZ10" s="119"/>
      <c r="AFA10" s="119"/>
      <c r="AFB10" s="119"/>
      <c r="AFC10" s="119"/>
      <c r="AFD10" s="119"/>
      <c r="AFE10" s="119"/>
      <c r="AFF10" s="119"/>
      <c r="AFG10" s="119"/>
      <c r="AFH10" s="119"/>
      <c r="AFI10" s="119"/>
      <c r="AFJ10" s="119"/>
      <c r="AFK10" s="119"/>
      <c r="AFL10" s="119"/>
      <c r="AFM10" s="119"/>
      <c r="AFN10" s="119"/>
      <c r="AFO10" s="119"/>
      <c r="AFP10" s="119"/>
      <c r="AFQ10" s="119"/>
      <c r="AFR10" s="119"/>
      <c r="AFS10" s="119"/>
      <c r="AFT10" s="119"/>
      <c r="AFU10" s="119"/>
      <c r="AFV10" s="119"/>
      <c r="AFW10" s="119"/>
      <c r="AFX10" s="119"/>
      <c r="AFY10" s="119"/>
      <c r="AFZ10" s="119"/>
      <c r="AGA10" s="119"/>
      <c r="AGB10" s="119"/>
      <c r="AGC10" s="119"/>
      <c r="AGD10" s="119"/>
      <c r="AGE10" s="119"/>
      <c r="AGF10" s="119"/>
      <c r="AGG10" s="119"/>
      <c r="AGH10" s="119"/>
      <c r="AGI10" s="119"/>
      <c r="AGJ10" s="119"/>
      <c r="AGK10" s="119"/>
      <c r="AGL10" s="119"/>
      <c r="AGM10" s="119"/>
      <c r="AGN10" s="119"/>
      <c r="AGO10" s="119"/>
      <c r="AGP10" s="119"/>
      <c r="AGQ10" s="119"/>
      <c r="AGR10" s="119"/>
      <c r="AGS10" s="119"/>
      <c r="AGT10" s="119"/>
      <c r="AGU10" s="119"/>
      <c r="AGV10" s="119"/>
      <c r="AGW10" s="119"/>
      <c r="AGX10" s="119"/>
      <c r="AGY10" s="119"/>
      <c r="AGZ10" s="119"/>
      <c r="AHA10" s="119"/>
      <c r="AHB10" s="119"/>
      <c r="AHC10" s="119"/>
      <c r="AHD10" s="119"/>
      <c r="AHE10" s="119"/>
      <c r="AHF10" s="119"/>
      <c r="AHG10" s="119"/>
      <c r="AHH10" s="119"/>
      <c r="AHI10" s="119"/>
      <c r="AHJ10" s="119"/>
      <c r="AHK10" s="119"/>
      <c r="AHL10" s="119"/>
      <c r="AHM10" s="119"/>
      <c r="AHN10" s="119"/>
      <c r="AHO10" s="119"/>
      <c r="AHP10" s="119"/>
      <c r="AHQ10" s="119"/>
      <c r="AHR10" s="119"/>
      <c r="AHS10" s="119"/>
      <c r="AHT10" s="119"/>
      <c r="AHU10" s="119"/>
      <c r="AHV10" s="119"/>
      <c r="AHW10" s="119"/>
      <c r="AHX10" s="119"/>
      <c r="AHY10" s="119"/>
      <c r="AHZ10" s="119"/>
      <c r="AIA10" s="119"/>
      <c r="AIB10" s="119"/>
      <c r="AIC10" s="119"/>
      <c r="AID10" s="119"/>
      <c r="AIE10" s="119"/>
      <c r="AIF10" s="119"/>
      <c r="AIG10" s="119"/>
      <c r="AIH10" s="119"/>
      <c r="AII10" s="119"/>
      <c r="AIJ10" s="119"/>
      <c r="AIK10" s="119"/>
      <c r="AIL10" s="119"/>
      <c r="AIM10" s="119"/>
      <c r="AIN10" s="119"/>
      <c r="AIO10" s="119"/>
      <c r="AIP10" s="119"/>
      <c r="AIQ10" s="119"/>
      <c r="AIR10" s="119"/>
      <c r="AIS10" s="119"/>
      <c r="AIT10" s="119"/>
      <c r="AIU10" s="119"/>
      <c r="AIV10" s="119"/>
      <c r="AIW10" s="119"/>
      <c r="AIX10" s="119"/>
      <c r="AIY10" s="119"/>
      <c r="AIZ10" s="119"/>
      <c r="AJA10" s="119"/>
      <c r="AJB10" s="119"/>
      <c r="AJC10" s="119"/>
      <c r="AJD10" s="119"/>
      <c r="AJE10" s="119"/>
      <c r="AJF10" s="119"/>
      <c r="AJG10" s="119"/>
      <c r="AJH10" s="119"/>
      <c r="AJI10" s="119"/>
      <c r="AJJ10" s="119"/>
      <c r="AJK10" s="119"/>
      <c r="AJL10" s="119"/>
      <c r="AJM10" s="119"/>
      <c r="AJN10" s="119"/>
      <c r="AJO10" s="119"/>
      <c r="AJP10" s="119"/>
      <c r="AJQ10" s="119"/>
      <c r="AJR10" s="119"/>
      <c r="AJS10" s="119"/>
      <c r="AJT10" s="119"/>
      <c r="AJU10" s="119"/>
      <c r="AJV10" s="119"/>
      <c r="AJW10" s="119"/>
      <c r="AJX10" s="119"/>
      <c r="AJY10" s="119"/>
      <c r="AJZ10" s="119"/>
      <c r="AKA10" s="119"/>
      <c r="AKB10" s="119"/>
      <c r="AKC10" s="119"/>
      <c r="AKD10" s="119"/>
      <c r="AKE10" s="119"/>
      <c r="AKF10" s="119"/>
      <c r="AKG10" s="119"/>
      <c r="AKH10" s="119"/>
      <c r="AKI10" s="119"/>
      <c r="AKJ10" s="119"/>
      <c r="AKK10" s="119"/>
      <c r="AKL10" s="119"/>
      <c r="AKM10" s="119"/>
      <c r="AKN10" s="119"/>
      <c r="AKO10" s="119"/>
      <c r="AKP10" s="119"/>
      <c r="AKQ10" s="119"/>
      <c r="AKR10" s="119"/>
      <c r="AKS10" s="119"/>
      <c r="AKT10" s="119"/>
      <c r="AKU10" s="119"/>
      <c r="AKV10" s="119"/>
      <c r="AKW10" s="119"/>
      <c r="AKX10" s="119"/>
      <c r="AKY10" s="119"/>
      <c r="AKZ10" s="119"/>
      <c r="ALA10" s="119"/>
      <c r="ALB10" s="119"/>
      <c r="ALC10" s="119"/>
      <c r="ALD10" s="119"/>
      <c r="ALE10" s="119"/>
      <c r="ALF10" s="119"/>
      <c r="ALG10" s="119"/>
      <c r="ALH10" s="119"/>
      <c r="ALI10" s="119"/>
      <c r="ALJ10" s="119"/>
      <c r="ALK10" s="119"/>
      <c r="ALL10" s="119"/>
      <c r="ALM10" s="119"/>
      <c r="ALN10" s="119"/>
      <c r="ALO10" s="119"/>
      <c r="ALP10" s="119"/>
      <c r="ALQ10" s="119"/>
      <c r="ALR10" s="119"/>
      <c r="ALS10" s="119"/>
      <c r="ALT10" s="119"/>
      <c r="ALU10" s="119"/>
      <c r="ALV10" s="119"/>
      <c r="ALW10" s="119"/>
      <c r="ALX10" s="119"/>
      <c r="ALY10" s="119"/>
      <c r="ALZ10" s="119"/>
      <c r="AMA10" s="119"/>
      <c r="AMB10" s="119"/>
      <c r="AMC10" s="119"/>
      <c r="AMD10" s="119"/>
      <c r="AME10" s="119"/>
      <c r="AMF10" s="119"/>
      <c r="AMG10" s="119"/>
      <c r="AMH10" s="119"/>
      <c r="AMI10" s="119"/>
      <c r="AMJ10" s="119"/>
    </row>
    <row r="11" spans="1:1025" s="9" customFormat="1" ht="12.75">
      <c r="A11" s="32"/>
      <c r="B11" s="33"/>
      <c r="C11" s="33"/>
      <c r="D11" s="31"/>
      <c r="E11" s="31"/>
      <c r="F11" s="3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2" spans="1:1025" s="9" customFormat="1" ht="12.75">
      <c r="A12" s="32" t="s">
        <v>69</v>
      </c>
      <c r="B12" s="33"/>
      <c r="C12" s="33"/>
      <c r="D12" s="31"/>
      <c r="E12" s="31"/>
      <c r="F12" s="3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</row>
    <row r="13" spans="1:1025" s="9" customFormat="1" ht="12.75">
      <c r="A13" s="32"/>
      <c r="B13" s="33"/>
      <c r="C13" s="33"/>
      <c r="D13" s="31"/>
      <c r="E13" s="31"/>
      <c r="F13" s="3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</row>
    <row r="14" spans="1:1025" s="7" customFormat="1" ht="99" customHeight="1">
      <c r="A14" s="34" t="s">
        <v>0</v>
      </c>
      <c r="B14" s="35" t="s">
        <v>65</v>
      </c>
      <c r="C14" s="34" t="s">
        <v>17</v>
      </c>
      <c r="D14" s="110" t="s">
        <v>66</v>
      </c>
      <c r="E14" s="34" t="s">
        <v>16</v>
      </c>
      <c r="F14" s="34" t="s">
        <v>18</v>
      </c>
    </row>
    <row r="15" spans="1:1025" s="7" customFormat="1" ht="12.75">
      <c r="A15" s="36">
        <v>1</v>
      </c>
      <c r="B15" s="37">
        <v>2</v>
      </c>
      <c r="C15" s="36">
        <v>3</v>
      </c>
      <c r="D15" s="111">
        <v>4</v>
      </c>
      <c r="E15" s="36">
        <v>5</v>
      </c>
      <c r="F15" s="36">
        <v>6</v>
      </c>
    </row>
    <row r="16" spans="1:1025" s="7" customFormat="1" ht="12.75">
      <c r="A16" s="103" t="s">
        <v>5</v>
      </c>
      <c r="B16" s="104">
        <v>1606797.1</v>
      </c>
      <c r="C16" s="99">
        <f>$D$76</f>
        <v>1.0555148118283899</v>
      </c>
      <c r="D16" s="109">
        <f>ROUND(C16*B16,2)</f>
        <v>1695998.14</v>
      </c>
      <c r="E16" s="99">
        <v>1.0091000000000001</v>
      </c>
      <c r="F16" s="109">
        <f>ROUND(D16*E16,2)</f>
        <v>1711431.72</v>
      </c>
      <c r="G16" s="16"/>
      <c r="H16" s="11"/>
    </row>
    <row r="17" spans="1:13" s="7" customFormat="1" ht="12.75">
      <c r="A17" s="103" t="s">
        <v>31</v>
      </c>
      <c r="B17" s="104">
        <f>B16*2%</f>
        <v>32135.942000000003</v>
      </c>
      <c r="C17" s="104"/>
      <c r="D17" s="104">
        <f>D16*3%</f>
        <v>50879.944199999998</v>
      </c>
      <c r="E17" s="104"/>
      <c r="F17" s="104">
        <f>F16*3%</f>
        <v>51342.9516</v>
      </c>
      <c r="G17" s="16"/>
      <c r="H17" s="11"/>
    </row>
    <row r="18" spans="1:13" s="12" customFormat="1" ht="12.75">
      <c r="A18" s="39" t="s">
        <v>1</v>
      </c>
      <c r="B18" s="93">
        <f>ROUND(SUM(B16:B17),2)</f>
        <v>1638933.04</v>
      </c>
      <c r="C18" s="99"/>
      <c r="D18" s="98">
        <f>ROUND((SUM(D16:D17)),2)</f>
        <v>1746878.08</v>
      </c>
      <c r="E18" s="99"/>
      <c r="F18" s="112">
        <f>ROUND((SUM(F16:F17)),2)</f>
        <v>1762774.67</v>
      </c>
      <c r="G18" s="100"/>
    </row>
    <row r="19" spans="1:13" s="7" customFormat="1" ht="12.75">
      <c r="A19" s="120" t="s">
        <v>25</v>
      </c>
      <c r="B19" s="38">
        <f>ROUND((B18)*20%,2)</f>
        <v>327786.61</v>
      </c>
      <c r="C19" s="109"/>
      <c r="D19" s="109">
        <f>ROUND(D18*22%,2)</f>
        <v>384313.18</v>
      </c>
      <c r="E19" s="109"/>
      <c r="F19" s="109">
        <f>ROUND(F18*22%,2)</f>
        <v>387810.43</v>
      </c>
      <c r="G19" s="101"/>
    </row>
    <row r="20" spans="1:13" s="7" customFormat="1" ht="12.75">
      <c r="A20" s="126" t="s">
        <v>32</v>
      </c>
      <c r="B20" s="38">
        <v>24908.49</v>
      </c>
      <c r="C20" s="109"/>
      <c r="D20" s="109">
        <f>B20*C16</f>
        <v>26291.280135279332</v>
      </c>
      <c r="E20" s="109"/>
      <c r="F20" s="125">
        <f>D20*E16</f>
        <v>26530.530784510378</v>
      </c>
      <c r="G20" s="101"/>
    </row>
    <row r="21" spans="1:13" s="7" customFormat="1" ht="12.75">
      <c r="A21" s="41" t="s">
        <v>3</v>
      </c>
      <c r="B21" s="40">
        <f>ROUND(B18+B19,2)+B20</f>
        <v>1991628.14</v>
      </c>
      <c r="C21" s="98"/>
      <c r="D21" s="98">
        <f>ROUND(D18+D19,2)+D20</f>
        <v>2157482.5401352793</v>
      </c>
      <c r="E21" s="98"/>
      <c r="F21" s="112">
        <f>ROUND(F18+F19,2)+F20</f>
        <v>2177115.6307845106</v>
      </c>
      <c r="G21" s="114"/>
    </row>
    <row r="22" spans="1:13" s="7" customFormat="1" ht="15.75">
      <c r="A22" s="42"/>
      <c r="B22" s="43"/>
      <c r="C22" s="44"/>
      <c r="D22" s="45"/>
      <c r="E22" s="44"/>
      <c r="F22" s="43"/>
      <c r="G22" s="101"/>
      <c r="H22" s="27"/>
      <c r="I22" s="29"/>
      <c r="J22" s="29"/>
      <c r="K22" s="29"/>
      <c r="L22" s="29"/>
      <c r="M22" s="22"/>
    </row>
    <row r="23" spans="1:13" s="7" customFormat="1" ht="15.75">
      <c r="A23" s="46" t="s">
        <v>46</v>
      </c>
      <c r="B23" s="47"/>
      <c r="C23" s="48"/>
      <c r="D23" s="49"/>
      <c r="E23" s="44"/>
      <c r="F23" s="105"/>
      <c r="G23" s="115"/>
      <c r="H23" s="27"/>
      <c r="I23" s="29"/>
      <c r="J23" s="29"/>
      <c r="K23" s="29"/>
      <c r="L23" s="29"/>
      <c r="M23" s="22"/>
    </row>
    <row r="24" spans="1:13" s="7" customFormat="1" ht="15.75">
      <c r="A24" s="50" t="s">
        <v>67</v>
      </c>
      <c r="B24" s="51"/>
      <c r="C24" s="51"/>
      <c r="D24" s="51"/>
      <c r="E24" s="51"/>
      <c r="F24" s="51"/>
      <c r="G24" s="115"/>
      <c r="H24" s="27"/>
      <c r="I24" s="29"/>
      <c r="J24" s="29"/>
      <c r="K24" s="29"/>
      <c r="L24" s="29"/>
      <c r="M24" s="22"/>
    </row>
    <row r="25" spans="1:13" s="7" customFormat="1" ht="15.75">
      <c r="A25" s="50" t="s">
        <v>71</v>
      </c>
      <c r="B25" s="50"/>
      <c r="C25" s="50"/>
      <c r="D25" s="50"/>
      <c r="E25" s="50"/>
      <c r="F25" s="50"/>
      <c r="H25" s="27"/>
      <c r="I25" s="29"/>
      <c r="J25" s="29"/>
      <c r="K25" s="29"/>
      <c r="L25" s="29"/>
      <c r="M25" s="23"/>
    </row>
    <row r="26" spans="1:13" s="7" customFormat="1" ht="15.75">
      <c r="A26" s="50" t="s">
        <v>72</v>
      </c>
      <c r="B26" s="50"/>
      <c r="C26" s="50"/>
      <c r="D26" s="50"/>
      <c r="E26" s="50"/>
      <c r="F26" s="50"/>
      <c r="H26" s="27"/>
      <c r="I26" s="29"/>
      <c r="J26" s="29"/>
      <c r="K26" s="29"/>
      <c r="L26" s="29"/>
      <c r="M26" s="23"/>
    </row>
    <row r="27" spans="1:13" s="7" customFormat="1" ht="1.5" customHeight="1">
      <c r="A27" s="145"/>
      <c r="B27" s="146"/>
      <c r="C27" s="146"/>
      <c r="D27" s="146"/>
      <c r="E27" s="146"/>
      <c r="F27" s="146"/>
      <c r="H27" s="27"/>
      <c r="I27" s="29"/>
      <c r="J27" s="29"/>
      <c r="K27" s="29"/>
      <c r="L27" s="29"/>
      <c r="M27" s="23"/>
    </row>
    <row r="28" spans="1:13" s="7" customFormat="1" ht="2.25" hidden="1" customHeight="1">
      <c r="A28" s="69"/>
      <c r="B28" s="70"/>
      <c r="C28" s="70"/>
      <c r="D28" s="70"/>
      <c r="E28" s="70"/>
      <c r="F28" s="54"/>
      <c r="H28" s="27"/>
      <c r="I28" s="29"/>
      <c r="J28" s="29"/>
      <c r="K28" s="29"/>
      <c r="L28" s="29"/>
      <c r="M28" s="23"/>
    </row>
    <row r="29" spans="1:13" s="6" customFormat="1" ht="12.75" hidden="1">
      <c r="A29" s="71"/>
      <c r="B29" s="72"/>
      <c r="C29" s="72"/>
      <c r="D29" s="72"/>
      <c r="E29" s="73"/>
      <c r="F29" s="74"/>
    </row>
    <row r="30" spans="1:13" s="6" customFormat="1" ht="12.75" hidden="1">
      <c r="A30" s="71"/>
      <c r="B30" s="75"/>
      <c r="C30" s="75"/>
      <c r="D30" s="75"/>
      <c r="E30" s="73"/>
      <c r="F30" s="74"/>
    </row>
    <row r="31" spans="1:13" s="6" customFormat="1" ht="12.75" hidden="1">
      <c r="A31" s="71"/>
      <c r="B31" s="75"/>
      <c r="C31" s="75"/>
      <c r="D31" s="75"/>
      <c r="E31" s="73"/>
      <c r="F31" s="74"/>
    </row>
    <row r="32" spans="1:13" s="6" customFormat="1" ht="15.75" hidden="1">
      <c r="A32" s="147"/>
      <c r="B32" s="148"/>
      <c r="C32" s="148"/>
      <c r="D32" s="148"/>
      <c r="E32" s="149"/>
      <c r="F32" s="52"/>
      <c r="H32" s="27"/>
      <c r="I32" s="28"/>
      <c r="J32" s="28"/>
      <c r="K32" s="28"/>
      <c r="L32" s="29"/>
      <c r="M32" s="24"/>
    </row>
    <row r="33" spans="1:13" s="6" customFormat="1" ht="15.75" hidden="1">
      <c r="A33" s="145"/>
      <c r="B33" s="145"/>
      <c r="C33" s="145"/>
      <c r="D33" s="145"/>
      <c r="E33" s="59"/>
      <c r="F33" s="52"/>
      <c r="H33" s="27"/>
      <c r="I33" s="28"/>
      <c r="J33" s="28"/>
      <c r="K33" s="28"/>
      <c r="L33" s="29"/>
      <c r="M33" s="24"/>
    </row>
    <row r="34" spans="1:13" s="6" customFormat="1" ht="15.75" hidden="1">
      <c r="A34" s="80"/>
      <c r="B34" s="81"/>
      <c r="C34" s="82"/>
      <c r="D34" s="76"/>
      <c r="E34" s="59"/>
      <c r="F34" s="52"/>
      <c r="H34" s="27"/>
      <c r="I34" s="28"/>
      <c r="J34" s="28"/>
      <c r="K34" s="28"/>
      <c r="L34" s="29"/>
      <c r="M34" s="24"/>
    </row>
    <row r="35" spans="1:13" s="6" customFormat="1" ht="15.75" hidden="1">
      <c r="A35" s="80"/>
      <c r="B35" s="81"/>
      <c r="C35" s="82"/>
      <c r="D35" s="76"/>
      <c r="E35" s="59"/>
      <c r="F35" s="52"/>
      <c r="H35" s="27"/>
      <c r="I35" s="28"/>
      <c r="J35" s="28"/>
      <c r="K35" s="28"/>
      <c r="L35" s="29"/>
      <c r="M35" s="24"/>
    </row>
    <row r="36" spans="1:13" s="6" customFormat="1" ht="15.75" hidden="1">
      <c r="A36" s="80"/>
      <c r="B36" s="81"/>
      <c r="C36" s="82"/>
      <c r="D36" s="76"/>
      <c r="E36" s="59"/>
      <c r="F36" s="52"/>
      <c r="H36" s="27"/>
      <c r="I36" s="28"/>
      <c r="J36" s="28"/>
      <c r="K36" s="28"/>
      <c r="L36" s="29"/>
      <c r="M36" s="24"/>
    </row>
    <row r="37" spans="1:13" s="6" customFormat="1" ht="15.75" hidden="1">
      <c r="A37" s="80"/>
      <c r="B37" s="81"/>
      <c r="C37" s="82"/>
      <c r="D37" s="59"/>
      <c r="E37" s="59"/>
      <c r="F37" s="52"/>
      <c r="H37" s="27"/>
      <c r="I37" s="28"/>
      <c r="J37" s="28"/>
      <c r="K37" s="28"/>
      <c r="L37" s="29"/>
      <c r="M37" s="24"/>
    </row>
    <row r="38" spans="1:13" s="7" customFormat="1" ht="15.75" hidden="1">
      <c r="A38" s="50"/>
      <c r="B38" s="150"/>
      <c r="C38" s="150"/>
      <c r="D38" s="83"/>
      <c r="E38" s="50"/>
      <c r="F38" s="50"/>
      <c r="M38" s="25"/>
    </row>
    <row r="39" spans="1:13" s="7" customFormat="1" ht="15.75" hidden="1">
      <c r="A39" s="53"/>
      <c r="B39" s="53"/>
      <c r="C39" s="53"/>
      <c r="D39" s="53"/>
      <c r="E39" s="53"/>
      <c r="F39" s="53"/>
      <c r="M39" s="26"/>
    </row>
    <row r="40" spans="1:13" s="7" customFormat="1" ht="15.75" hidden="1">
      <c r="A40" s="54"/>
      <c r="B40" s="54"/>
      <c r="C40" s="54"/>
      <c r="D40" s="54"/>
      <c r="E40" s="54"/>
      <c r="F40" s="54"/>
      <c r="M40" s="26"/>
    </row>
    <row r="41" spans="1:13" s="7" customFormat="1" ht="12.75" hidden="1">
      <c r="A41" s="154"/>
      <c r="B41" s="154"/>
      <c r="C41" s="154"/>
      <c r="D41" s="154"/>
      <c r="E41" s="154"/>
      <c r="F41" s="154"/>
    </row>
    <row r="42" spans="1:13" s="7" customFormat="1" ht="3.75" hidden="1" customHeight="1">
      <c r="A42" s="55"/>
      <c r="B42" s="51"/>
      <c r="C42" s="51"/>
      <c r="D42" s="51"/>
      <c r="E42" s="51"/>
      <c r="F42" s="51"/>
    </row>
    <row r="43" spans="1:13" s="7" customFormat="1" ht="12.75" hidden="1">
      <c r="A43" s="50"/>
      <c r="B43" s="50"/>
      <c r="C43" s="50"/>
      <c r="D43" s="50"/>
      <c r="E43" s="56"/>
      <c r="F43" s="57"/>
      <c r="G43" s="15"/>
    </row>
    <row r="44" spans="1:13" s="7" customFormat="1" ht="12.75" hidden="1">
      <c r="A44" s="50"/>
      <c r="B44" s="50"/>
      <c r="C44" s="50"/>
      <c r="D44" s="56"/>
      <c r="E44" s="56"/>
      <c r="F44" s="58"/>
      <c r="G44" s="15"/>
    </row>
    <row r="45" spans="1:13" s="7" customFormat="1" ht="12.75" hidden="1">
      <c r="A45" s="59"/>
      <c r="B45" s="56"/>
      <c r="C45" s="50"/>
      <c r="D45" s="56"/>
      <c r="E45" s="56"/>
      <c r="F45" s="58"/>
      <c r="H45" s="16"/>
    </row>
    <row r="46" spans="1:13" s="7" customFormat="1" ht="13.5" hidden="1">
      <c r="A46" s="59"/>
      <c r="B46" s="56"/>
      <c r="C46" s="60"/>
      <c r="D46" s="60"/>
      <c r="E46" s="61"/>
      <c r="F46" s="61"/>
      <c r="H46" s="15"/>
      <c r="J46" s="7">
        <f>POWER(1.0043,5)</f>
        <v>1.0216856967808705</v>
      </c>
      <c r="K46" s="17">
        <f>(J46-1)/2+1</f>
        <v>1.0108428483904353</v>
      </c>
      <c r="L46" s="16"/>
    </row>
    <row r="47" spans="1:13" s="7" customFormat="1" ht="13.5" hidden="1">
      <c r="A47" s="59"/>
      <c r="B47" s="56"/>
      <c r="C47" s="60"/>
      <c r="D47" s="60"/>
      <c r="E47" s="61"/>
      <c r="F47" s="61"/>
      <c r="H47" s="15"/>
      <c r="K47" s="17"/>
      <c r="L47" s="16"/>
    </row>
    <row r="48" spans="1:13" s="7" customFormat="1" ht="12.75" hidden="1">
      <c r="A48" s="54"/>
      <c r="B48" s="54"/>
      <c r="C48" s="54"/>
      <c r="D48" s="54"/>
      <c r="E48" s="54"/>
      <c r="F48" s="54"/>
      <c r="H48" s="15"/>
      <c r="K48" s="17"/>
      <c r="L48" s="16"/>
    </row>
    <row r="49" spans="1:12" s="7" customFormat="1" ht="12.75" hidden="1">
      <c r="A49" s="154"/>
      <c r="B49" s="154"/>
      <c r="C49" s="154"/>
      <c r="D49" s="154"/>
      <c r="E49" s="154"/>
      <c r="F49" s="154"/>
      <c r="H49" s="15"/>
      <c r="K49" s="17"/>
      <c r="L49" s="16"/>
    </row>
    <row r="50" spans="1:12" s="7" customFormat="1" ht="12.75" hidden="1">
      <c r="A50" s="55"/>
      <c r="B50" s="51"/>
      <c r="C50" s="51"/>
      <c r="D50" s="51"/>
      <c r="E50" s="51"/>
      <c r="F50" s="51"/>
      <c r="H50" s="15"/>
      <c r="K50" s="17"/>
      <c r="L50" s="16"/>
    </row>
    <row r="51" spans="1:12" s="7" customFormat="1" ht="12.75" hidden="1">
      <c r="A51" s="50"/>
      <c r="B51" s="50"/>
      <c r="C51" s="50"/>
      <c r="D51" s="50"/>
      <c r="E51" s="56"/>
      <c r="F51" s="57"/>
      <c r="H51" s="15"/>
      <c r="K51" s="16"/>
    </row>
    <row r="52" spans="1:12" s="7" customFormat="1" ht="12.75" hidden="1">
      <c r="A52" s="50"/>
      <c r="B52" s="50"/>
      <c r="C52" s="50"/>
      <c r="D52" s="56"/>
      <c r="E52" s="56"/>
      <c r="F52" s="58"/>
    </row>
    <row r="53" spans="1:12" s="7" customFormat="1" ht="12.75" hidden="1">
      <c r="A53" s="59"/>
      <c r="B53" s="56"/>
      <c r="C53" s="50"/>
      <c r="D53" s="56"/>
      <c r="E53" s="56"/>
      <c r="F53" s="58"/>
      <c r="J53" s="7">
        <f>POWER(1.0039,1)</f>
        <v>1.0039</v>
      </c>
      <c r="K53" s="17">
        <f>J46*J53</f>
        <v>1.0256702709983159</v>
      </c>
    </row>
    <row r="54" spans="1:12" s="7" customFormat="1" ht="17.25" hidden="1" customHeight="1">
      <c r="A54" s="59"/>
      <c r="B54" s="56"/>
      <c r="C54" s="60"/>
      <c r="D54" s="60"/>
      <c r="E54" s="61"/>
      <c r="F54" s="61"/>
    </row>
    <row r="55" spans="1:12" s="7" customFormat="1" ht="18" hidden="1" customHeight="1">
      <c r="A55" s="77"/>
      <c r="B55" s="78"/>
      <c r="C55" s="60"/>
      <c r="D55" s="60"/>
      <c r="E55" s="79"/>
      <c r="F55" s="79"/>
      <c r="J55" s="7">
        <f>0.67*1.0108</f>
        <v>0.67723599999999995</v>
      </c>
      <c r="K55" s="7">
        <f>0.33*1.0257</f>
        <v>0.33848100000000003</v>
      </c>
      <c r="L55" s="7">
        <f>J55+K55</f>
        <v>1.015717</v>
      </c>
    </row>
    <row r="56" spans="1:12" s="7" customFormat="1" ht="12.75">
      <c r="A56" s="84" t="s">
        <v>6</v>
      </c>
      <c r="B56" s="84"/>
      <c r="C56" s="84"/>
      <c r="D56" s="84"/>
      <c r="E56" s="84"/>
      <c r="F56" s="84"/>
      <c r="G56" s="130"/>
      <c r="H56" s="132"/>
      <c r="I56" s="107"/>
    </row>
    <row r="57" spans="1:12" s="7" customFormat="1" ht="12.75">
      <c r="A57" s="84"/>
      <c r="B57" s="130" t="s">
        <v>44</v>
      </c>
      <c r="C57" s="152"/>
      <c r="D57" s="123">
        <v>1.0062</v>
      </c>
      <c r="E57" s="84"/>
      <c r="F57" s="84"/>
      <c r="G57" s="121"/>
      <c r="H57" s="122"/>
      <c r="I57" s="124"/>
    </row>
    <row r="58" spans="1:12" s="7" customFormat="1" ht="12.75">
      <c r="A58" s="84"/>
      <c r="B58" s="130" t="s">
        <v>43</v>
      </c>
      <c r="C58" s="130"/>
      <c r="D58" s="123">
        <v>1.0047999999999999</v>
      </c>
      <c r="E58" s="84"/>
      <c r="F58" s="84"/>
      <c r="G58" s="121"/>
      <c r="H58" s="122"/>
      <c r="I58" s="124"/>
    </row>
    <row r="59" spans="1:12" s="7" customFormat="1" ht="12.75">
      <c r="A59" s="84"/>
      <c r="B59" s="130" t="s">
        <v>42</v>
      </c>
      <c r="C59" s="130"/>
      <c r="D59" s="123">
        <v>1.0036</v>
      </c>
      <c r="E59" s="84"/>
      <c r="F59" s="84"/>
      <c r="G59" s="121"/>
      <c r="H59" s="122"/>
      <c r="I59" s="124"/>
    </row>
    <row r="60" spans="1:12" s="7" customFormat="1" ht="12.75">
      <c r="A60" s="84"/>
      <c r="B60" s="130" t="s">
        <v>41</v>
      </c>
      <c r="C60" s="130"/>
      <c r="D60" s="123">
        <v>0.99080000000000001</v>
      </c>
      <c r="E60" s="84"/>
      <c r="F60" s="84"/>
      <c r="G60" s="121"/>
      <c r="H60" s="122"/>
      <c r="I60" s="124"/>
    </row>
    <row r="61" spans="1:12" s="7" customFormat="1" ht="12.75">
      <c r="A61" s="84"/>
      <c r="B61" s="130" t="s">
        <v>40</v>
      </c>
      <c r="C61" s="130"/>
      <c r="D61" s="123">
        <v>0.99870000000000003</v>
      </c>
      <c r="E61" s="84"/>
      <c r="F61" s="84"/>
      <c r="G61" s="121"/>
      <c r="H61" s="122"/>
      <c r="I61" s="124"/>
    </row>
    <row r="62" spans="1:12" s="7" customFormat="1" ht="12.75">
      <c r="A62" s="84"/>
      <c r="B62" s="130" t="s">
        <v>39</v>
      </c>
      <c r="C62" s="130"/>
      <c r="D62" s="123">
        <v>0.98370000000000002</v>
      </c>
      <c r="E62" s="84"/>
      <c r="F62" s="84"/>
      <c r="G62" s="121"/>
      <c r="H62" s="122"/>
      <c r="I62" s="124"/>
    </row>
    <row r="63" spans="1:12" s="7" customFormat="1" ht="12.75">
      <c r="A63" s="84"/>
      <c r="B63" s="130" t="s">
        <v>38</v>
      </c>
      <c r="C63" s="130"/>
      <c r="D63" s="123">
        <v>1.0101</v>
      </c>
      <c r="E63" s="84"/>
      <c r="F63" s="84"/>
      <c r="G63" s="121"/>
      <c r="H63" s="122"/>
      <c r="I63" s="124"/>
    </row>
    <row r="64" spans="1:12" s="7" customFormat="1" ht="12.75">
      <c r="A64" s="84"/>
      <c r="B64" s="130" t="s">
        <v>37</v>
      </c>
      <c r="C64" s="130"/>
      <c r="D64" s="123">
        <v>1.0225</v>
      </c>
      <c r="E64" s="84"/>
      <c r="F64" s="84"/>
      <c r="G64" s="121"/>
      <c r="H64" s="122"/>
      <c r="I64" s="124"/>
    </row>
    <row r="65" spans="1:9" s="7" customFormat="1" ht="12.75">
      <c r="A65" s="84"/>
      <c r="B65" s="130" t="s">
        <v>36</v>
      </c>
      <c r="C65" s="130"/>
      <c r="D65" s="123">
        <v>1.0018</v>
      </c>
      <c r="E65" s="84"/>
      <c r="F65" s="84"/>
      <c r="G65" s="121"/>
      <c r="H65" s="122"/>
      <c r="I65" s="124"/>
    </row>
    <row r="66" spans="1:9" s="7" customFormat="1" ht="12.75">
      <c r="A66" s="84"/>
      <c r="B66" s="130" t="s">
        <v>35</v>
      </c>
      <c r="C66" s="130"/>
      <c r="D66" s="123">
        <v>0.99809999999999999</v>
      </c>
      <c r="E66" s="84"/>
      <c r="F66" s="84"/>
      <c r="G66" s="121"/>
      <c r="H66" s="122"/>
      <c r="I66" s="124"/>
    </row>
    <row r="67" spans="1:9" s="7" customFormat="1">
      <c r="A67" s="85"/>
      <c r="B67" s="130" t="s">
        <v>24</v>
      </c>
      <c r="C67" s="132"/>
      <c r="D67" s="113">
        <f>101.28/100</f>
        <v>1.0127999999999999</v>
      </c>
      <c r="E67" s="86"/>
      <c r="F67" s="86"/>
      <c r="G67" s="130"/>
      <c r="H67" s="132"/>
      <c r="I67" s="108"/>
    </row>
    <row r="68" spans="1:9" s="7" customFormat="1" ht="12.75">
      <c r="A68" s="85"/>
      <c r="B68" s="130" t="s">
        <v>19</v>
      </c>
      <c r="C68" s="132"/>
      <c r="D68" s="123">
        <v>1.0018</v>
      </c>
      <c r="E68" s="86"/>
      <c r="F68" s="86"/>
      <c r="G68" s="86"/>
    </row>
    <row r="69" spans="1:9" ht="12.75" customHeight="1">
      <c r="A69" s="85"/>
      <c r="B69" s="130" t="s">
        <v>20</v>
      </c>
      <c r="C69" s="132"/>
      <c r="D69" s="123">
        <v>1.0066999999999999</v>
      </c>
      <c r="E69" s="86"/>
      <c r="F69" s="86"/>
      <c r="G69" s="86"/>
    </row>
    <row r="70" spans="1:9" ht="15.75" customHeight="1">
      <c r="A70" s="85"/>
      <c r="B70" s="130" t="s">
        <v>23</v>
      </c>
      <c r="C70" s="132"/>
      <c r="D70" s="127">
        <v>1.0009999999999999</v>
      </c>
      <c r="E70" s="86"/>
      <c r="F70" s="86"/>
      <c r="G70" s="86"/>
    </row>
    <row r="71" spans="1:9" ht="12.75" customHeight="1">
      <c r="A71" s="85"/>
      <c r="B71" s="130" t="s">
        <v>22</v>
      </c>
      <c r="C71" s="132"/>
      <c r="D71" s="113">
        <v>1.0072000000000001</v>
      </c>
      <c r="E71" s="86"/>
      <c r="F71" s="86"/>
      <c r="G71" s="86"/>
    </row>
    <row r="72" spans="1:9">
      <c r="A72" s="85"/>
      <c r="B72" s="130" t="s">
        <v>26</v>
      </c>
      <c r="C72" s="132"/>
      <c r="D72" s="127">
        <v>1.0007999999999999</v>
      </c>
      <c r="E72" s="86"/>
      <c r="F72" s="86"/>
      <c r="G72" s="86"/>
    </row>
    <row r="73" spans="1:9">
      <c r="A73" s="85"/>
      <c r="B73" s="130" t="s">
        <v>27</v>
      </c>
      <c r="C73" s="132"/>
      <c r="D73" s="127">
        <v>1.0168999999999999</v>
      </c>
      <c r="E73" s="86"/>
      <c r="F73" s="86"/>
      <c r="G73" s="86"/>
    </row>
    <row r="74" spans="1:9">
      <c r="A74" s="85"/>
      <c r="B74" s="130" t="s">
        <v>34</v>
      </c>
      <c r="C74" s="130"/>
      <c r="D74" s="95">
        <v>0.98740000000000006</v>
      </c>
      <c r="E74" s="86"/>
      <c r="F74" s="86"/>
      <c r="G74" s="86"/>
    </row>
    <row r="75" spans="1:9">
      <c r="A75" s="85"/>
      <c r="B75" s="153" t="s">
        <v>7</v>
      </c>
      <c r="C75" s="153"/>
      <c r="D75" s="87"/>
      <c r="E75" s="86"/>
      <c r="F75" s="86"/>
      <c r="G75" s="86"/>
    </row>
    <row r="76" spans="1:9">
      <c r="A76" s="85"/>
      <c r="C76" s="116">
        <f>D57*D58*D59*D60*D61*D62*D63*D64*D65*D66*D67*D68*D69*D70*D71*D72*D73*D74</f>
        <v>1.0555148118283899</v>
      </c>
      <c r="D76" s="96">
        <f>C76</f>
        <v>1.0555148118283899</v>
      </c>
      <c r="E76" s="86"/>
      <c r="F76" s="86"/>
      <c r="G76" s="86"/>
    </row>
    <row r="77" spans="1:9" ht="27.75" customHeight="1">
      <c r="A77" s="85"/>
      <c r="B77" s="88"/>
      <c r="C77" s="88"/>
      <c r="D77" s="86"/>
      <c r="E77" s="86"/>
      <c r="F77" s="86"/>
      <c r="G77" s="86"/>
    </row>
    <row r="78" spans="1:9">
      <c r="A78" s="151" t="s">
        <v>8</v>
      </c>
      <c r="B78" s="151"/>
      <c r="C78" s="151"/>
      <c r="D78" s="151"/>
      <c r="E78" s="151"/>
      <c r="F78" s="151"/>
      <c r="G78" s="151"/>
    </row>
    <row r="79" spans="1:9" ht="30" customHeight="1">
      <c r="A79" s="89"/>
      <c r="B79" s="134"/>
      <c r="C79" s="135"/>
      <c r="D79" s="141"/>
      <c r="E79" s="141"/>
      <c r="F79" s="90"/>
      <c r="G79" s="90"/>
    </row>
    <row r="80" spans="1:9" ht="4.5" customHeight="1">
      <c r="A80" s="89"/>
      <c r="B80" s="134"/>
      <c r="C80" s="135"/>
      <c r="D80" s="141"/>
      <c r="E80" s="141"/>
      <c r="F80" s="90"/>
      <c r="G80" s="90"/>
    </row>
    <row r="81" spans="1:11" ht="30" customHeight="1">
      <c r="A81" s="89"/>
      <c r="B81" s="134" t="s">
        <v>68</v>
      </c>
      <c r="C81" s="135"/>
      <c r="D81" s="142">
        <v>1</v>
      </c>
      <c r="E81" s="142"/>
      <c r="F81" s="90"/>
      <c r="G81" s="90"/>
    </row>
    <row r="82" spans="1:11" ht="13.5" customHeight="1">
      <c r="A82" s="89"/>
      <c r="B82" s="133" t="s">
        <v>9</v>
      </c>
      <c r="C82" s="133"/>
      <c r="D82" s="90"/>
      <c r="E82" s="90"/>
      <c r="F82" s="90"/>
      <c r="G82" s="90"/>
    </row>
    <row r="83" spans="1:11" hidden="1">
      <c r="A83" s="89"/>
      <c r="B83" s="132"/>
      <c r="C83" s="132"/>
      <c r="D83" s="131"/>
      <c r="E83" s="131"/>
      <c r="F83" s="94"/>
      <c r="G83" s="90"/>
    </row>
    <row r="84" spans="1:11" hidden="1">
      <c r="A84" s="89"/>
      <c r="B84" s="132"/>
      <c r="C84" s="132"/>
      <c r="D84" s="131"/>
      <c r="E84" s="131"/>
      <c r="F84" s="94"/>
      <c r="G84" s="90"/>
    </row>
    <row r="85" spans="1:11">
      <c r="A85" s="89"/>
      <c r="B85" s="132" t="s">
        <v>10</v>
      </c>
      <c r="C85" s="132"/>
      <c r="D85" s="131"/>
      <c r="E85" s="131"/>
      <c r="F85" s="94">
        <v>1.0549999999999999</v>
      </c>
      <c r="G85" s="90"/>
    </row>
    <row r="86" spans="1:11">
      <c r="A86" s="89"/>
      <c r="B86" s="133" t="s">
        <v>11</v>
      </c>
      <c r="C86" s="133"/>
      <c r="D86" s="90"/>
      <c r="E86" s="90"/>
      <c r="F86" s="90"/>
      <c r="G86" s="90"/>
    </row>
    <row r="87" spans="1:11">
      <c r="A87" s="89"/>
      <c r="B87" s="132"/>
      <c r="C87" s="132"/>
      <c r="D87" s="143"/>
      <c r="E87" s="131"/>
      <c r="F87" s="91"/>
      <c r="G87" s="90"/>
    </row>
    <row r="88" spans="1:11">
      <c r="A88" s="89"/>
      <c r="B88" s="132"/>
      <c r="C88" s="132"/>
      <c r="D88" s="143"/>
      <c r="E88" s="131"/>
      <c r="F88" s="91"/>
      <c r="G88" s="90"/>
    </row>
    <row r="89" spans="1:11">
      <c r="A89" s="89"/>
      <c r="B89" s="132" t="s">
        <v>10</v>
      </c>
      <c r="C89" s="132"/>
      <c r="D89" s="143" t="s">
        <v>21</v>
      </c>
      <c r="E89" s="131"/>
      <c r="F89" s="91">
        <v>1.0044999999999999</v>
      </c>
      <c r="G89" s="90"/>
    </row>
    <row r="90" spans="1:11" ht="15" customHeight="1">
      <c r="A90" s="133" t="s">
        <v>12</v>
      </c>
      <c r="B90" s="133"/>
      <c r="C90" s="133"/>
      <c r="D90" s="90"/>
      <c r="E90" s="90"/>
      <c r="F90" s="90"/>
      <c r="G90" s="90"/>
    </row>
    <row r="91" spans="1:11">
      <c r="A91" s="89"/>
      <c r="B91" s="132"/>
      <c r="C91" s="132"/>
      <c r="D91" s="130"/>
      <c r="E91" s="132"/>
      <c r="F91" s="91"/>
      <c r="G91" s="90"/>
      <c r="H91" s="97">
        <f>POWER(1.0045,4)</f>
        <v>1.0181218649100621</v>
      </c>
      <c r="I91" s="97">
        <f>ROUND(((H91-1)/2)+1,4)</f>
        <v>1.0091000000000001</v>
      </c>
    </row>
    <row r="92" spans="1:11">
      <c r="A92" s="89"/>
      <c r="B92" s="130" t="s">
        <v>13</v>
      </c>
      <c r="C92" s="132"/>
      <c r="D92" s="130" t="s">
        <v>28</v>
      </c>
      <c r="E92" s="132"/>
      <c r="F92" s="91">
        <f>I91</f>
        <v>1.0091000000000001</v>
      </c>
      <c r="G92" s="90"/>
      <c r="H92" s="97"/>
      <c r="I92" s="97"/>
      <c r="J92" s="97"/>
    </row>
    <row r="93" spans="1:11">
      <c r="A93" s="89"/>
      <c r="B93" s="132"/>
      <c r="C93" s="132"/>
      <c r="D93" s="130"/>
      <c r="E93" s="132"/>
      <c r="F93" s="91"/>
      <c r="G93" s="90"/>
      <c r="H93" s="97"/>
      <c r="I93" s="97"/>
      <c r="K93" s="97"/>
    </row>
    <row r="94" spans="1:11">
      <c r="A94" s="89"/>
      <c r="B94" s="133" t="s">
        <v>14</v>
      </c>
      <c r="C94" s="133"/>
      <c r="D94" s="133"/>
      <c r="E94" s="133"/>
      <c r="F94" s="92"/>
      <c r="G94" s="90"/>
      <c r="H94" s="97"/>
    </row>
    <row r="95" spans="1:11">
      <c r="A95" s="89"/>
      <c r="B95" s="144" t="s">
        <v>29</v>
      </c>
      <c r="C95" s="144"/>
      <c r="D95" s="144"/>
      <c r="E95" s="144"/>
      <c r="F95" s="102">
        <f>D81*F92</f>
        <v>1.0091000000000001</v>
      </c>
      <c r="G95" s="106"/>
    </row>
    <row r="96" spans="1:11">
      <c r="A96" s="59"/>
      <c r="B96" s="56"/>
      <c r="C96" s="60"/>
      <c r="D96" s="60"/>
      <c r="E96" s="61"/>
      <c r="F96" s="61"/>
      <c r="G96" s="7"/>
    </row>
    <row r="97" spans="1:7" ht="75.75" customHeight="1">
      <c r="A97" s="155" t="s">
        <v>15</v>
      </c>
      <c r="B97" s="155"/>
      <c r="C97" s="155"/>
      <c r="D97" s="155"/>
      <c r="E97" s="155"/>
      <c r="F97" s="155"/>
      <c r="G97" s="7"/>
    </row>
    <row r="98" spans="1:7" ht="27" customHeight="1">
      <c r="A98" s="62" t="s">
        <v>45</v>
      </c>
      <c r="B98" s="63"/>
      <c r="C98" s="64"/>
      <c r="D98" s="46"/>
      <c r="E98" s="46"/>
      <c r="F98" s="65"/>
      <c r="G98" s="13"/>
    </row>
    <row r="99" spans="1:7">
      <c r="A99" s="46"/>
      <c r="B99" s="64"/>
      <c r="C99" s="65"/>
      <c r="D99" s="66"/>
      <c r="E99" s="66"/>
      <c r="F99" s="64"/>
      <c r="G99" s="7"/>
    </row>
    <row r="100" spans="1:7">
      <c r="A100" s="67"/>
      <c r="B100" s="65"/>
      <c r="C100" s="51"/>
      <c r="D100" s="67"/>
      <c r="E100" s="64"/>
      <c r="F100" s="68"/>
      <c r="G100" s="7"/>
    </row>
    <row r="101" spans="1:7">
      <c r="A101" s="21"/>
      <c r="B101" s="14"/>
      <c r="C101" s="20"/>
      <c r="D101" s="18"/>
      <c r="E101" s="19"/>
      <c r="F101" s="7"/>
      <c r="G101" s="7"/>
    </row>
    <row r="102" spans="1:7" ht="15.75">
      <c r="A102" s="5"/>
      <c r="B102" s="2"/>
    </row>
    <row r="103" spans="1:7">
      <c r="A103" s="2"/>
    </row>
    <row r="104" spans="1:7">
      <c r="A104" s="2"/>
      <c r="C104" s="4"/>
    </row>
    <row r="105" spans="1:7">
      <c r="B105" s="3"/>
      <c r="C105" s="4"/>
    </row>
    <row r="106" spans="1:7">
      <c r="B106" s="3"/>
      <c r="C106" s="4"/>
    </row>
    <row r="107" spans="1:7">
      <c r="B107" s="3"/>
      <c r="C107" s="4"/>
    </row>
  </sheetData>
  <mergeCells count="63">
    <mergeCell ref="A97:F97"/>
    <mergeCell ref="A49:F49"/>
    <mergeCell ref="D79:E79"/>
    <mergeCell ref="B88:C88"/>
    <mergeCell ref="D88:E88"/>
    <mergeCell ref="B83:C83"/>
    <mergeCell ref="D83:E83"/>
    <mergeCell ref="B84:C84"/>
    <mergeCell ref="B67:C67"/>
    <mergeCell ref="B59:C59"/>
    <mergeCell ref="B60:C60"/>
    <mergeCell ref="B61:C61"/>
    <mergeCell ref="B70:C70"/>
    <mergeCell ref="B71:C71"/>
    <mergeCell ref="B63:C63"/>
    <mergeCell ref="B86:C86"/>
    <mergeCell ref="A27:F27"/>
    <mergeCell ref="A32:E32"/>
    <mergeCell ref="A33:D33"/>
    <mergeCell ref="B38:C38"/>
    <mergeCell ref="A78:G78"/>
    <mergeCell ref="B57:C57"/>
    <mergeCell ref="B58:C58"/>
    <mergeCell ref="G56:H56"/>
    <mergeCell ref="B72:C72"/>
    <mergeCell ref="B75:C75"/>
    <mergeCell ref="B68:C68"/>
    <mergeCell ref="G67:H67"/>
    <mergeCell ref="A41:F41"/>
    <mergeCell ref="B64:C64"/>
    <mergeCell ref="B65:C65"/>
    <mergeCell ref="B66:C66"/>
    <mergeCell ref="B87:C87"/>
    <mergeCell ref="D87:E87"/>
    <mergeCell ref="B95:E95"/>
    <mergeCell ref="D92:E92"/>
    <mergeCell ref="B93:C93"/>
    <mergeCell ref="D93:E93"/>
    <mergeCell ref="B94:E94"/>
    <mergeCell ref="D89:E89"/>
    <mergeCell ref="D91:E91"/>
    <mergeCell ref="A90:C90"/>
    <mergeCell ref="B92:C92"/>
    <mergeCell ref="B89:C89"/>
    <mergeCell ref="B91:C91"/>
    <mergeCell ref="A1:F1"/>
    <mergeCell ref="A3:F3"/>
    <mergeCell ref="A5:F5"/>
    <mergeCell ref="A7:F7"/>
    <mergeCell ref="A10:F10"/>
    <mergeCell ref="B74:C74"/>
    <mergeCell ref="B62:C62"/>
    <mergeCell ref="D85:E85"/>
    <mergeCell ref="D84:E84"/>
    <mergeCell ref="B85:C85"/>
    <mergeCell ref="B82:C82"/>
    <mergeCell ref="B79:C79"/>
    <mergeCell ref="B80:C80"/>
    <mergeCell ref="B81:C81"/>
    <mergeCell ref="B73:C73"/>
    <mergeCell ref="B69:C69"/>
    <mergeCell ref="D80:E80"/>
    <mergeCell ref="D81:E81"/>
  </mergeCells>
  <phoneticPr fontId="31" type="noConversion"/>
  <pageMargins left="0.59055118110236227" right="0.39370078740157483" top="0.39370078740157483" bottom="0.3937007874015748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5"/>
  <sheetViews>
    <sheetView workbookViewId="0">
      <selection activeCell="P12" sqref="P12"/>
    </sheetView>
  </sheetViews>
  <sheetFormatPr defaultRowHeight="15"/>
  <sheetData>
    <row r="2" spans="1:5">
      <c r="A2" s="156" t="s">
        <v>47</v>
      </c>
      <c r="B2" s="156" t="s">
        <v>47</v>
      </c>
      <c r="C2" s="156" t="s">
        <v>48</v>
      </c>
      <c r="D2" s="156" t="s">
        <v>47</v>
      </c>
      <c r="E2" s="156" t="s">
        <v>47</v>
      </c>
    </row>
    <row r="3" spans="1:5">
      <c r="A3" s="156" t="s">
        <v>47</v>
      </c>
      <c r="B3" s="156" t="s">
        <v>47</v>
      </c>
      <c r="C3" s="128" t="s">
        <v>49</v>
      </c>
      <c r="D3" s="128" t="s">
        <v>50</v>
      </c>
      <c r="E3" s="128" t="s">
        <v>51</v>
      </c>
    </row>
    <row r="4" spans="1:5">
      <c r="A4" s="156" t="s">
        <v>52</v>
      </c>
      <c r="B4" s="128" t="s">
        <v>53</v>
      </c>
      <c r="C4" s="129">
        <v>100.16</v>
      </c>
      <c r="D4" s="129">
        <v>100.36</v>
      </c>
      <c r="E4" s="129">
        <v>100.72</v>
      </c>
    </row>
    <row r="5" spans="1:5">
      <c r="A5" s="156" t="s">
        <v>52</v>
      </c>
      <c r="B5" s="128" t="s">
        <v>54</v>
      </c>
      <c r="C5" s="129">
        <v>100.59</v>
      </c>
      <c r="D5" s="129">
        <v>99.08</v>
      </c>
      <c r="E5" s="129">
        <v>100.08</v>
      </c>
    </row>
    <row r="6" spans="1:5">
      <c r="A6" s="156" t="s">
        <v>52</v>
      </c>
      <c r="B6" s="128" t="s">
        <v>55</v>
      </c>
      <c r="C6" s="129">
        <v>100.14</v>
      </c>
      <c r="D6" s="129">
        <v>99.87</v>
      </c>
      <c r="E6" s="129">
        <v>101.69</v>
      </c>
    </row>
    <row r="7" spans="1:5">
      <c r="A7" s="156" t="s">
        <v>52</v>
      </c>
      <c r="B7" s="128" t="s">
        <v>56</v>
      </c>
      <c r="C7" s="129">
        <v>100.42</v>
      </c>
      <c r="D7" s="129">
        <v>98.37</v>
      </c>
      <c r="E7" s="129">
        <v>98.74</v>
      </c>
    </row>
    <row r="8" spans="1:5">
      <c r="A8" s="156" t="s">
        <v>52</v>
      </c>
      <c r="B8" s="128" t="s">
        <v>57</v>
      </c>
      <c r="C8" s="129">
        <v>100.47</v>
      </c>
      <c r="D8" s="129">
        <v>101.01</v>
      </c>
      <c r="E8" t="s">
        <v>47</v>
      </c>
    </row>
    <row r="9" spans="1:5">
      <c r="A9" s="156" t="s">
        <v>52</v>
      </c>
      <c r="B9" s="128" t="s">
        <v>58</v>
      </c>
      <c r="C9" s="129">
        <v>100.21</v>
      </c>
      <c r="D9" s="129">
        <v>102.25</v>
      </c>
      <c r="E9" t="s">
        <v>47</v>
      </c>
    </row>
    <row r="10" spans="1:5">
      <c r="A10" s="156" t="s">
        <v>52</v>
      </c>
      <c r="B10" s="128" t="s">
        <v>59</v>
      </c>
      <c r="C10" s="129">
        <v>100.45</v>
      </c>
      <c r="D10" s="129">
        <v>100.18</v>
      </c>
      <c r="E10" t="s">
        <v>47</v>
      </c>
    </row>
    <row r="11" spans="1:5">
      <c r="A11" s="156" t="s">
        <v>52</v>
      </c>
      <c r="B11" s="128" t="s">
        <v>60</v>
      </c>
      <c r="C11" s="129">
        <v>100.32</v>
      </c>
      <c r="D11" s="129">
        <v>99.81</v>
      </c>
      <c r="E11" t="s">
        <v>47</v>
      </c>
    </row>
    <row r="12" spans="1:5">
      <c r="A12" s="156" t="s">
        <v>52</v>
      </c>
      <c r="B12" s="128" t="s">
        <v>61</v>
      </c>
      <c r="C12" s="129">
        <v>100.49</v>
      </c>
      <c r="D12" s="129">
        <v>101.28</v>
      </c>
      <c r="E12" t="s">
        <v>47</v>
      </c>
    </row>
    <row r="13" spans="1:5">
      <c r="A13" s="156" t="s">
        <v>52</v>
      </c>
      <c r="B13" s="128" t="s">
        <v>62</v>
      </c>
      <c r="C13" s="129">
        <v>100.64</v>
      </c>
      <c r="D13" s="129">
        <v>100.18</v>
      </c>
      <c r="E13" t="s">
        <v>47</v>
      </c>
    </row>
    <row r="14" spans="1:5">
      <c r="A14" s="156" t="s">
        <v>52</v>
      </c>
      <c r="B14" s="128" t="s">
        <v>63</v>
      </c>
      <c r="C14" s="129">
        <v>100.62</v>
      </c>
      <c r="D14" s="129">
        <v>100.67</v>
      </c>
      <c r="E14" t="s">
        <v>47</v>
      </c>
    </row>
    <row r="15" spans="1:5">
      <c r="A15" s="156" t="s">
        <v>52</v>
      </c>
      <c r="B15" s="128" t="s">
        <v>64</v>
      </c>
      <c r="C15" s="129">
        <v>100.48</v>
      </c>
      <c r="D15" s="129">
        <v>100.1</v>
      </c>
      <c r="E15" t="s">
        <v>47</v>
      </c>
    </row>
  </sheetData>
  <mergeCells count="3">
    <mergeCell ref="A2:B3"/>
    <mergeCell ref="C2:E2"/>
    <mergeCell ref="A4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График развернутый</vt:lpstr>
      <vt:lpstr>Индексы цен</vt:lpstr>
      <vt:lpstr>'График развернутый'!Область_печати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2026-08-05T09:19:12Z</dcterms:modified>
</cp:coreProperties>
</file>