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65" windowWidth="22545" windowHeight="11400" firstSheet="1" activeTab="1"/>
  </bookViews>
  <sheets>
    <sheet name="Расчет цены" sheetId="2" state="hidden" r:id="rId1"/>
    <sheet name="обоснование" sheetId="4" r:id="rId2"/>
  </sheets>
  <calcPr calcId="125725"/>
</workbook>
</file>

<file path=xl/calcChain.xml><?xml version="1.0" encoding="utf-8"?>
<calcChain xmlns="http://schemas.openxmlformats.org/spreadsheetml/2006/main">
  <c r="K22" i="4"/>
  <c r="N21"/>
  <c r="N20"/>
  <c r="N19"/>
  <c r="N18"/>
  <c r="N17"/>
  <c r="N16"/>
  <c r="N15"/>
  <c r="N14"/>
  <c r="J14"/>
  <c r="J15"/>
  <c r="J16"/>
  <c r="J17"/>
  <c r="J18"/>
  <c r="J19"/>
  <c r="J20"/>
  <c r="J21"/>
  <c r="H14"/>
  <c r="I14" s="1"/>
  <c r="H15"/>
  <c r="I15" s="1"/>
  <c r="H16"/>
  <c r="I16" s="1"/>
  <c r="H17"/>
  <c r="I17" s="1"/>
  <c r="H18"/>
  <c r="I18" s="1"/>
  <c r="H19"/>
  <c r="I19" s="1"/>
  <c r="H20"/>
  <c r="I20" s="1"/>
  <c r="H21"/>
  <c r="I21" s="1"/>
  <c r="A15"/>
  <c r="A16" s="1"/>
  <c r="A17" s="1"/>
  <c r="A18" s="1"/>
  <c r="A19" s="1"/>
  <c r="A20" s="1"/>
  <c r="A21" s="1"/>
  <c r="A14"/>
  <c r="Q13"/>
  <c r="J13"/>
  <c r="Q22" l="1"/>
  <c r="N13"/>
  <c r="H13"/>
  <c r="I13" s="1"/>
  <c r="Q6" i="2"/>
  <c r="R6" s="1"/>
  <c r="S6" s="1"/>
  <c r="T6" s="1"/>
  <c r="Q5"/>
  <c r="R5" s="1"/>
  <c r="S5" s="1"/>
  <c r="T5" s="1"/>
  <c r="T7" s="1"/>
  <c r="N6"/>
  <c r="O6" s="1"/>
  <c r="P6" s="1"/>
  <c r="N5"/>
  <c r="O5" s="1"/>
  <c r="P5" s="1"/>
  <c r="N22" i="4" l="1"/>
</calcChain>
</file>

<file path=xl/sharedStrings.xml><?xml version="1.0" encoding="utf-8"?>
<sst xmlns="http://schemas.openxmlformats.org/spreadsheetml/2006/main" count="88" uniqueCount="69">
  <si>
    <t>№</t>
  </si>
  <si>
    <t>Ед. изм</t>
  </si>
  <si>
    <t>Наименование предмета контракта</t>
  </si>
  <si>
    <t>Кол-во</t>
  </si>
  <si>
    <t>Коммерческие предложения (руб./ед.изм.)</t>
  </si>
  <si>
    <t>Существенные условия исполнения контракта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</si>
  <si>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</si>
  <si>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</si>
  <si>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Средняя арифметическая цена за единицу     &lt;ц&gt; </t>
  </si>
  <si>
    <t>Применяемый коэффициент</t>
  </si>
  <si>
    <t>Данные реестра контрактов (руб./ед.изм.)</t>
  </si>
  <si>
    <t>Обоснование начальной (максимальной) цены контракта</t>
  </si>
  <si>
    <t>НМЦК, определенная методом сопоставимых рыночных цен (анализа рынка)*</t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</si>
  <si>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</si>
  <si>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r>
      <t>Держатель для двусторонней иглы многоразовый</t>
    </r>
    <r>
      <rPr>
        <b/>
        <sz val="9"/>
        <color indexed="10"/>
        <rFont val="Times New Roman"/>
        <family val="1"/>
        <charset val="204"/>
      </rPr>
      <t xml:space="preserve"> </t>
    </r>
  </si>
  <si>
    <t>Держатель для двусторонней иглы одноразовый</t>
  </si>
  <si>
    <t xml:space="preserve">Стандартный многоразовый держатель с резьбой для двусторонней иглы, обеспечивающий винтовую фиксацию и кнопкой для автоматического сброса иглы. Центрированное расположение резьбы для иглы. </t>
  </si>
  <si>
    <t>Стандартный одноразовый держатель с резьбой для двусторонней иглы, обеспечивающий винтовую фиксацию, центральное расположение отверстия/резьбы для иглы. Имеет гладкоскошенный дистальный конец для более конгруентного доступа в глубокие вены.</t>
  </si>
  <si>
    <t>Шт.</t>
  </si>
  <si>
    <t>Поставщик №1 вх.01-05-2680/13-0 от 29.10.2013г.</t>
  </si>
  <si>
    <t>Поставщик №2 вх.01-05-2773/13 от 01.11.2013г</t>
  </si>
  <si>
    <t>Поставщик №3 вх.01-05-2682/13 от 29.10.2013г.</t>
  </si>
  <si>
    <t>Поставщик №4 вх.01-05-3533/13-0 от 12.12.2013г</t>
  </si>
  <si>
    <t>Поставщик №5 вх.01-05-3534/13-0 от 12.12.2013г</t>
  </si>
  <si>
    <t>Поставщик №6 вх.01-05-35342/13-0 от 12.12.2013г</t>
  </si>
  <si>
    <t xml:space="preserve">*Определение НМЦК произведено Заказчиком в соответствии с 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</t>
  </si>
  <si>
    <t>В результате проведенного расчета Н(М)ЦК, ЦКЕП контракта составила, руб.:</t>
  </si>
  <si>
    <t>Номер сведений о контракте 0372100049613000693</t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</si>
  <si>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</si>
  <si>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</si>
  <si>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</si>
  <si>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>Однородность совокупности значений выявленных цен, используемых в расчете НМЦК**</t>
  </si>
  <si>
    <t>** В соответствии с п.3.20.1 Методических рекомендаций, утвержденных приказом Минэкономразвития РФ от 02.10.2013 №567 расчет произведен с помощью стандартных функций табличного редактора EXCEL.</t>
  </si>
  <si>
    <t>Источник информации о цене (руб./ед.изм.)</t>
  </si>
  <si>
    <t>Наименование товара</t>
  </si>
  <si>
    <t xml:space="preserve">Коммерческое предложение №1 
</t>
  </si>
  <si>
    <t xml:space="preserve">Коммерческое предложение  №2 
</t>
  </si>
  <si>
    <t xml:space="preserve">Коммерческое предложение  №3 </t>
  </si>
  <si>
    <t>УТВЕРЖДАЮ                                                                                           И.о. главного врача ГБУЗ "Областная стоматологическая поликлиника Калининградской области"
___________________ Е.Б. Волков</t>
  </si>
  <si>
    <t>Наименование объекта закупки:</t>
  </si>
  <si>
    <t>1.</t>
  </si>
  <si>
    <t xml:space="preserve">коммерческое предложение: </t>
  </si>
  <si>
    <t xml:space="preserve">вход. № </t>
  </si>
  <si>
    <t>от</t>
  </si>
  <si>
    <t>2.</t>
  </si>
  <si>
    <t>3.</t>
  </si>
  <si>
    <t xml:space="preserve">*Определение НМЦЕ произведено Заказчиком в соответствии с 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</t>
  </si>
  <si>
    <t>Коэффициент вариации, %</t>
  </si>
  <si>
    <t>НМЦЕ, определенная методом сопоставимых рыночных цен (анализа рынка)*</t>
  </si>
  <si>
    <t>Однородность совокупности значений выявленных цен, используемых в расчете НМЦЕ**</t>
  </si>
  <si>
    <t xml:space="preserve"> Обоснование начальных цен единиц товара</t>
  </si>
  <si>
    <t xml:space="preserve">Средняя арифметическая цена за единицу &lt;ц&gt; </t>
  </si>
  <si>
    <t>Общая начальная (максимальная) цена единиц товара из учета минимального значения стоимости  единиц товаров составила, руб.:</t>
  </si>
  <si>
    <t>Информация, на основании которой выполнен расчет - коммерческие предложения :</t>
  </si>
  <si>
    <t xml:space="preserve">Начальная (максимальная) цена договора определена в соответствии с  Приказа Министерства экономического развития Российской Федерации от 02 октября 2013 года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методом сопоставимых рыночных цен (анализа рынка).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 целях получения ценовой информации для определения начальных цен единиц Товара методом сопоставимых рыночных цен (анализа рынка), Заказчиком были направлены запросы о предоставлении ценовой информации Поставщикам, обладающим опытом поставки аналогичного Товара, являющегося объектом закупки, информация о которых имеется в свободном доступе (размещена на сайтах в информационно-телекоммуникационной сети «Интернет») и (или) применена информация, содержащаяся в реестре контрактов.                                                                                     </t>
  </si>
  <si>
    <t>Поставка средств дезинфицирующих для нужд ГБУ здравоохранения «Областная стоматологическая поликлиника Калининградской области»</t>
  </si>
  <si>
    <t>упаковка</t>
  </si>
  <si>
    <t>НМЦЕ  (руб.)                             Расчет: 
Н(М)Цед= V*ц
V – количество товара, ц – минимальная цена товара</t>
  </si>
  <si>
    <t xml:space="preserve">Средство дезинфицирующее 
Тип 1
Бонсолар или аналог
</t>
  </si>
  <si>
    <t xml:space="preserve">Средство дезинфицирующее   Тип 4
 Аминаз-Плюс Про
или аналог
</t>
  </si>
  <si>
    <t xml:space="preserve">Индикаторные полоски для дезинфицирующего средства Тип 4 Аминаз-Плюс Про
или аналог
</t>
  </si>
  <si>
    <t>Средство дезинфицирующее Фармсепт или аналог</t>
  </si>
  <si>
    <t xml:space="preserve">Средство дезинфицирующее   Тип 2
Перокси 30
или аналог
</t>
  </si>
  <si>
    <t xml:space="preserve">Индикаторные полоски для дезинфицирующего средства 
Тип 2 
Перокси 30 или аналог
</t>
  </si>
  <si>
    <t xml:space="preserve">Средство дезинфицирующее   Тип 3
Аминаз-Плюс 
или аналог
</t>
  </si>
  <si>
    <t>Индикаторные полоски для дезинфицирующего средства Тип 3 Аминаз -Плюс  или аналог</t>
  </si>
  <si>
    <t xml:space="preserve">Средство дезинфицирующее   Тип 5
Диабак дент или аналог 
</t>
  </si>
  <si>
    <r>
      <t xml:space="preserve">Все показатели, требования, условные обозначения и терминология, касающиеся характеристик объекта закупки, установлены в соответствии с потребностями заказчика и являются широко используемыми на современном рынке данного вида товара.
Общая цена единиц товара расчитана как сумма  минимальных значений стоимости  единиц товара и составляет: </t>
    </r>
    <r>
      <rPr>
        <b/>
        <sz val="11"/>
        <color rgb="FFFF0000"/>
        <rFont val="Times New Roman"/>
        <family val="1"/>
        <charset val="204"/>
      </rPr>
      <t>7 120</t>
    </r>
    <r>
      <rPr>
        <b/>
        <sz val="11"/>
        <color indexed="10"/>
        <rFont val="Times New Roman"/>
        <family val="1"/>
        <charset val="204"/>
      </rPr>
      <t xml:space="preserve"> рублей 00 копеек</t>
    </r>
    <r>
      <rPr>
        <sz val="11"/>
        <color indexed="8"/>
        <rFont val="Times New Roman"/>
        <family val="1"/>
        <charset val="204"/>
      </rPr>
      <t xml:space="preserve">,  включает в себя: стоимость Товара, расходы, связанные с доставкой, разгрузкой-погрузкой, размещением в местах хранения Заказчика, стоимость упаковки (тары), маркировки, страхование, уплату налогов, таможенные платежи (пошлины), сборы и другие обязательные платежи, которые Поставщик должен выплатить в связи с выполнением обязательств по Договору, в соответствии с законодательством Российской Федерации.
</t>
    </r>
    <r>
      <rPr>
        <b/>
        <sz val="11"/>
        <color indexed="8"/>
        <rFont val="Times New Roman"/>
        <family val="1"/>
        <charset val="204"/>
      </rPr>
      <t>В связи с невозможностью определения объема поставляемого Товара</t>
    </r>
    <r>
      <rPr>
        <sz val="11"/>
        <color indexed="8"/>
        <rFont val="Times New Roman"/>
        <family val="1"/>
        <charset val="204"/>
      </rPr>
      <t xml:space="preserve"> оплата будет существляется по ценам единиц товара исходя из объема фактически поставленного товара, но в размере, не превышающем максимального значения цены Договора, указанной в извещении об осуществлении закупки и документации о закупке.
Максимальное значение цены Договора  составляет  </t>
    </r>
    <r>
      <rPr>
        <b/>
        <sz val="11"/>
        <color rgb="FFFF0000"/>
        <rFont val="Times New Roman"/>
        <family val="1"/>
        <charset val="204"/>
      </rPr>
      <t>350 000 рублей 00 копеек</t>
    </r>
    <r>
      <rPr>
        <sz val="11"/>
        <color indexed="8"/>
        <rFont val="Times New Roman"/>
        <family val="1"/>
        <charset val="204"/>
      </rPr>
      <t>, и включает в себя: стоимость Товара, расходы, связанные с доставкой, разгрузкой-погрузкой, размещением в местах хранения Заказчика, стоимость упаковки (тары), маркировки, страхование, уплату налогов, таможенные платежи (пошлины), сборы и другие обязательные платежи, которые Поставщик должен выплатить в связи с выполнением обязательств по Договору, в соответствии с законодательством Российской Федерации.</t>
    </r>
  </si>
  <si>
    <t>литр</t>
  </si>
</sst>
</file>

<file path=xl/styles.xml><?xml version="1.0" encoding="utf-8"?>
<styleSheet xmlns="http://schemas.openxmlformats.org/spreadsheetml/2006/main">
  <numFmts count="1">
    <numFmt numFmtId="164" formatCode="0.0000"/>
  </numFmts>
  <fonts count="24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9"/>
      <color indexed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name val="Arial Cyr"/>
      <family val="2"/>
      <charset val="204"/>
    </font>
    <font>
      <b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color indexed="10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5">
    <xf numFmtId="0" fontId="0" fillId="0" borderId="0"/>
    <xf numFmtId="0" fontId="12" fillId="0" borderId="0"/>
    <xf numFmtId="0" fontId="12" fillId="0" borderId="0"/>
    <xf numFmtId="0" fontId="18" fillId="0" borderId="0"/>
    <xf numFmtId="0" fontId="18" fillId="0" borderId="0"/>
  </cellStyleXfs>
  <cellXfs count="95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/>
    </xf>
    <xf numFmtId="0" fontId="6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2" fontId="7" fillId="0" borderId="0" xfId="0" applyNumberFormat="1" applyFont="1" applyAlignment="1">
      <alignment vertical="center"/>
    </xf>
    <xf numFmtId="0" fontId="7" fillId="0" borderId="4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horizontal="left" wrapText="1"/>
    </xf>
    <xf numFmtId="0" fontId="9" fillId="0" borderId="5" xfId="0" applyFont="1" applyBorder="1" applyAlignment="1">
      <alignment horizontal="left" vertical="top" wrapText="1"/>
    </xf>
    <xf numFmtId="0" fontId="9" fillId="0" borderId="5" xfId="0" applyFont="1" applyBorder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6" fillId="0" borderId="0" xfId="0" applyFont="1" applyAlignment="1">
      <alignment vertical="top"/>
    </xf>
    <xf numFmtId="4" fontId="2" fillId="0" borderId="1" xfId="0" applyNumberFormat="1" applyFont="1" applyBorder="1" applyAlignment="1">
      <alignment horizontal="center" vertical="top" wrapText="1"/>
    </xf>
    <xf numFmtId="4" fontId="6" fillId="0" borderId="1" xfId="0" applyNumberFormat="1" applyFont="1" applyBorder="1" applyAlignment="1">
      <alignment horizontal="center" vertical="top"/>
    </xf>
    <xf numFmtId="2" fontId="1" fillId="0" borderId="1" xfId="0" applyNumberFormat="1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/>
    </xf>
    <xf numFmtId="0" fontId="8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8" fillId="0" borderId="0" xfId="0" applyNumberFormat="1" applyFont="1"/>
    <xf numFmtId="0" fontId="6" fillId="0" borderId="0" xfId="0" applyFont="1" applyAlignment="1">
      <alignment wrapText="1"/>
    </xf>
    <xf numFmtId="0" fontId="6" fillId="0" borderId="0" xfId="0" applyFont="1" applyFill="1"/>
    <xf numFmtId="0" fontId="10" fillId="0" borderId="0" xfId="0" applyFont="1"/>
    <xf numFmtId="0" fontId="10" fillId="0" borderId="0" xfId="0" applyFont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2" fontId="17" fillId="0" borderId="1" xfId="0" applyNumberFormat="1" applyFont="1" applyBorder="1" applyAlignment="1">
      <alignment horizontal="center" vertical="center" wrapText="1"/>
    </xf>
    <xf numFmtId="0" fontId="15" fillId="0" borderId="0" xfId="0" applyFont="1"/>
    <xf numFmtId="0" fontId="15" fillId="0" borderId="0" xfId="0" applyFont="1" applyAlignment="1">
      <alignment vertical="top"/>
    </xf>
    <xf numFmtId="0" fontId="15" fillId="3" borderId="0" xfId="0" applyFont="1" applyFill="1"/>
    <xf numFmtId="0" fontId="17" fillId="0" borderId="1" xfId="0" applyFont="1" applyBorder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19" fillId="0" borderId="1" xfId="0" applyFont="1" applyBorder="1" applyAlignment="1">
      <alignment horizontal="center" vertical="top" wrapText="1"/>
    </xf>
    <xf numFmtId="0" fontId="19" fillId="3" borderId="0" xfId="0" applyFont="1" applyFill="1" applyBorder="1" applyAlignment="1">
      <alignment horizontal="left" vertical="center"/>
    </xf>
    <xf numFmtId="0" fontId="19" fillId="3" borderId="0" xfId="0" applyFont="1" applyFill="1" applyBorder="1" applyAlignment="1">
      <alignment vertical="center"/>
    </xf>
    <xf numFmtId="0" fontId="15" fillId="0" borderId="0" xfId="0" applyFont="1" applyAlignment="1">
      <alignment horizontal="left" vertical="top" wrapText="1"/>
    </xf>
    <xf numFmtId="0" fontId="6" fillId="0" borderId="0" xfId="0" applyFont="1" applyBorder="1"/>
    <xf numFmtId="0" fontId="10" fillId="0" borderId="0" xfId="0" applyFont="1" applyBorder="1"/>
    <xf numFmtId="0" fontId="10" fillId="0" borderId="0" xfId="0" applyFont="1" applyBorder="1" applyAlignment="1">
      <alignment wrapText="1"/>
    </xf>
    <xf numFmtId="0" fontId="14" fillId="0" borderId="0" xfId="2" applyFont="1" applyFill="1" applyBorder="1" applyAlignment="1">
      <alignment horizontal="center" vertical="center" wrapText="1"/>
    </xf>
    <xf numFmtId="0" fontId="6" fillId="0" borderId="0" xfId="0" applyFont="1" applyFill="1" applyBorder="1"/>
    <xf numFmtId="0" fontId="6" fillId="0" borderId="0" xfId="0" applyFont="1" applyAlignment="1">
      <alignment horizontal="left"/>
    </xf>
    <xf numFmtId="0" fontId="6" fillId="3" borderId="0" xfId="0" applyFont="1" applyFill="1"/>
    <xf numFmtId="0" fontId="15" fillId="3" borderId="0" xfId="0" applyFont="1" applyFill="1" applyAlignment="1"/>
    <xf numFmtId="2" fontId="6" fillId="0" borderId="0" xfId="0" applyNumberFormat="1" applyFont="1" applyAlignment="1">
      <alignment horizontal="center" vertical="top"/>
    </xf>
    <xf numFmtId="2" fontId="6" fillId="0" borderId="0" xfId="0" applyNumberFormat="1" applyFont="1" applyFill="1"/>
    <xf numFmtId="0" fontId="6" fillId="3" borderId="0" xfId="0" applyFont="1" applyFill="1" applyAlignment="1">
      <alignment horizontal="center"/>
    </xf>
    <xf numFmtId="14" fontId="6" fillId="3" borderId="0" xfId="0" applyNumberFormat="1" applyFont="1" applyFill="1" applyAlignment="1">
      <alignment horizontal="left"/>
    </xf>
    <xf numFmtId="0" fontId="6" fillId="3" borderId="0" xfId="0" applyFont="1" applyFill="1" applyAlignment="1">
      <alignment horizontal="right"/>
    </xf>
    <xf numFmtId="4" fontId="13" fillId="0" borderId="1" xfId="0" applyNumberFormat="1" applyFont="1" applyBorder="1" applyAlignment="1">
      <alignment horizontal="center" vertical="top" wrapText="1"/>
    </xf>
    <xf numFmtId="0" fontId="18" fillId="0" borderId="11" xfId="3" applyBorder="1" applyAlignment="1">
      <alignment horizontal="center" vertical="center"/>
    </xf>
    <xf numFmtId="4" fontId="15" fillId="0" borderId="9" xfId="0" applyNumberFormat="1" applyFont="1" applyBorder="1" applyAlignment="1">
      <alignment horizontal="center" vertical="center"/>
    </xf>
    <xf numFmtId="4" fontId="10" fillId="0" borderId="0" xfId="0" applyNumberFormat="1" applyFont="1"/>
    <xf numFmtId="0" fontId="14" fillId="0" borderId="13" xfId="2" applyFont="1" applyFill="1" applyBorder="1" applyAlignment="1">
      <alignment horizontal="center" vertical="center" wrapText="1"/>
    </xf>
    <xf numFmtId="0" fontId="14" fillId="0" borderId="10" xfId="4" applyFont="1" applyBorder="1" applyAlignment="1">
      <alignment horizontal="center" vertical="center" wrapText="1"/>
    </xf>
    <xf numFmtId="0" fontId="14" fillId="0" borderId="12" xfId="4" applyFont="1" applyFill="1" applyBorder="1" applyAlignment="1" applyProtection="1">
      <alignment horizontal="center" vertical="center" wrapText="1"/>
      <protection hidden="1"/>
    </xf>
    <xf numFmtId="0" fontId="14" fillId="0" borderId="1" xfId="0" applyFont="1" applyFill="1" applyBorder="1" applyAlignment="1" applyProtection="1">
      <alignment vertical="center" wrapText="1"/>
      <protection locked="0"/>
    </xf>
    <xf numFmtId="0" fontId="23" fillId="3" borderId="1" xfId="0" applyFont="1" applyFill="1" applyBorder="1" applyAlignment="1" applyProtection="1">
      <alignment horizontal="center" wrapText="1"/>
      <protection locked="0"/>
    </xf>
    <xf numFmtId="0" fontId="17" fillId="0" borderId="1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left" vertical="center"/>
    </xf>
    <xf numFmtId="0" fontId="6" fillId="0" borderId="0" xfId="0" applyFont="1" applyAlignment="1">
      <alignment horizontal="left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0" fillId="0" borderId="6" xfId="0" applyBorder="1" applyAlignment="1"/>
    <xf numFmtId="0" fontId="0" fillId="0" borderId="3" xfId="0" applyBorder="1" applyAlignment="1"/>
    <xf numFmtId="2" fontId="17" fillId="0" borderId="1" xfId="0" applyNumberFormat="1" applyFont="1" applyFill="1" applyBorder="1" applyAlignment="1">
      <alignment horizontal="center" vertical="top" wrapText="1"/>
    </xf>
    <xf numFmtId="0" fontId="17" fillId="0" borderId="1" xfId="0" applyFont="1" applyFill="1" applyBorder="1" applyAlignment="1">
      <alignment horizontal="center" vertical="center" wrapText="1"/>
    </xf>
    <xf numFmtId="0" fontId="15" fillId="3" borderId="0" xfId="0" applyFont="1" applyFill="1" applyAlignment="1">
      <alignment horizontal="left" wrapText="1"/>
    </xf>
    <xf numFmtId="0" fontId="22" fillId="0" borderId="0" xfId="0" applyFont="1" applyAlignment="1">
      <alignment horizontal="center" vertical="top" wrapText="1"/>
    </xf>
    <xf numFmtId="0" fontId="15" fillId="0" borderId="0" xfId="0" applyFont="1" applyAlignment="1">
      <alignment horizontal="left" vertical="top" wrapText="1"/>
    </xf>
    <xf numFmtId="0" fontId="15" fillId="3" borderId="0" xfId="0" applyNumberFormat="1" applyFont="1" applyFill="1" applyAlignment="1">
      <alignment horizontal="left" vertical="top" wrapText="1"/>
    </xf>
    <xf numFmtId="0" fontId="16" fillId="2" borderId="5" xfId="1" applyNumberFormat="1" applyFont="1" applyFill="1" applyBorder="1" applyAlignment="1">
      <alignment horizontal="left" vertical="top" wrapText="1"/>
    </xf>
    <xf numFmtId="0" fontId="14" fillId="2" borderId="6" xfId="1" applyNumberFormat="1" applyFont="1" applyFill="1" applyBorder="1" applyAlignment="1">
      <alignment horizontal="left" vertical="top" wrapText="1"/>
    </xf>
    <xf numFmtId="0" fontId="15" fillId="3" borderId="0" xfId="0" applyFont="1" applyFill="1" applyBorder="1" applyAlignment="1">
      <alignment horizontal="left" vertical="top" wrapText="1"/>
    </xf>
    <xf numFmtId="0" fontId="15" fillId="3" borderId="0" xfId="0" applyFont="1" applyFill="1" applyAlignment="1">
      <alignment horizontal="left" vertical="center" wrapText="1"/>
    </xf>
    <xf numFmtId="0" fontId="7" fillId="3" borderId="0" xfId="0" applyFont="1" applyFill="1" applyAlignment="1">
      <alignment horizontal="left" vertical="center" wrapText="1"/>
    </xf>
    <xf numFmtId="0" fontId="19" fillId="3" borderId="0" xfId="0" applyFont="1" applyFill="1" applyAlignment="1">
      <alignment horizontal="left" vertical="center" wrapText="1"/>
    </xf>
    <xf numFmtId="0" fontId="14" fillId="3" borderId="0" xfId="0" applyFont="1" applyFill="1" applyAlignment="1">
      <alignment horizontal="left" vertical="top" wrapText="1"/>
    </xf>
    <xf numFmtId="0" fontId="17" fillId="0" borderId="1" xfId="0" applyFont="1" applyBorder="1" applyAlignment="1">
      <alignment horizontal="center" vertical="top" wrapTex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</cellXfs>
  <cellStyles count="5">
    <cellStyle name="Excel Built-in Normal" xfId="2"/>
    <cellStyle name="Excel Built-in Normal 1" xfId="3"/>
    <cellStyle name="Excel Built-in Normal 3" xfId="4"/>
    <cellStyle name="Обычный" xfId="0" builtinId="0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wmf"/><Relationship Id="rId2" Type="http://schemas.openxmlformats.org/officeDocument/2006/relationships/image" Target="../media/image4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19050</xdr:colOff>
      <xdr:row>3</xdr:row>
      <xdr:rowOff>952500</xdr:rowOff>
    </xdr:from>
    <xdr:to>
      <xdr:col>16</xdr:col>
      <xdr:colOff>0</xdr:colOff>
      <xdr:row>3</xdr:row>
      <xdr:rowOff>1304925</xdr:rowOff>
    </xdr:to>
    <xdr:pic>
      <xdr:nvPicPr>
        <xdr:cNvPr id="3994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744325" y="2552700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19050</xdr:colOff>
      <xdr:row>3</xdr:row>
      <xdr:rowOff>923925</xdr:rowOff>
    </xdr:from>
    <xdr:to>
      <xdr:col>14</xdr:col>
      <xdr:colOff>1019175</xdr:colOff>
      <xdr:row>3</xdr:row>
      <xdr:rowOff>1362075</xdr:rowOff>
    </xdr:to>
    <xdr:pic>
      <xdr:nvPicPr>
        <xdr:cNvPr id="3994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715625" y="252412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19050</xdr:colOff>
      <xdr:row>3</xdr:row>
      <xdr:rowOff>1600200</xdr:rowOff>
    </xdr:from>
    <xdr:to>
      <xdr:col>16</xdr:col>
      <xdr:colOff>1504950</xdr:colOff>
      <xdr:row>3</xdr:row>
      <xdr:rowOff>1962150</xdr:rowOff>
    </xdr:to>
    <xdr:pic>
      <xdr:nvPicPr>
        <xdr:cNvPr id="39950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2696825" y="3200400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304800</xdr:colOff>
      <xdr:row>3</xdr:row>
      <xdr:rowOff>1238250</xdr:rowOff>
    </xdr:from>
    <xdr:to>
      <xdr:col>16</xdr:col>
      <xdr:colOff>457200</xdr:colOff>
      <xdr:row>3</xdr:row>
      <xdr:rowOff>1466850</xdr:rowOff>
    </xdr:to>
    <xdr:pic>
      <xdr:nvPicPr>
        <xdr:cNvPr id="39951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2982575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41275</xdr:colOff>
      <xdr:row>11</xdr:row>
      <xdr:rowOff>555625</xdr:rowOff>
    </xdr:from>
    <xdr:to>
      <xdr:col>8</xdr:col>
      <xdr:colOff>32809</xdr:colOff>
      <xdr:row>11</xdr:row>
      <xdr:rowOff>908050</xdr:rowOff>
    </xdr:to>
    <xdr:pic>
      <xdr:nvPicPr>
        <xdr:cNvPr id="4097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34692" y="5117042"/>
          <a:ext cx="132503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11</xdr:row>
      <xdr:rowOff>1238250</xdr:rowOff>
    </xdr:from>
    <xdr:to>
      <xdr:col>8</xdr:col>
      <xdr:colOff>457200</xdr:colOff>
      <xdr:row>11</xdr:row>
      <xdr:rowOff>1466850</xdr:rowOff>
    </xdr:to>
    <xdr:pic>
      <xdr:nvPicPr>
        <xdr:cNvPr id="40976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115175" y="47339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52917</xdr:colOff>
      <xdr:row>11</xdr:row>
      <xdr:rowOff>586648</xdr:rowOff>
    </xdr:from>
    <xdr:to>
      <xdr:col>8</xdr:col>
      <xdr:colOff>1100667</xdr:colOff>
      <xdr:row>11</xdr:row>
      <xdr:rowOff>963082</xdr:rowOff>
    </xdr:to>
    <xdr:pic>
      <xdr:nvPicPr>
        <xdr:cNvPr id="4097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979834" y="5148065"/>
          <a:ext cx="1047750" cy="3764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1676400</xdr:colOff>
      <xdr:row>11</xdr:row>
      <xdr:rowOff>514350</xdr:rowOff>
    </xdr:from>
    <xdr:to>
      <xdr:col>2</xdr:col>
      <xdr:colOff>76200</xdr:colOff>
      <xdr:row>21</xdr:row>
      <xdr:rowOff>0</xdr:rowOff>
    </xdr:to>
    <xdr:sp macro="" textlink="">
      <xdr:nvSpPr>
        <xdr:cNvPr id="23" name="Text Box 3"/>
        <xdr:cNvSpPr>
          <a:spLocks noChangeArrowheads="1"/>
        </xdr:cNvSpPr>
      </xdr:nvSpPr>
      <xdr:spPr bwMode="auto">
        <a:xfrm>
          <a:off x="1885950" y="6019800"/>
          <a:ext cx="76200" cy="2486025"/>
        </a:xfrm>
        <a:prstGeom prst="rect">
          <a:avLst/>
        </a:prstGeom>
        <a:noFill/>
        <a:ln w="9360">
          <a:noFill/>
          <a:round/>
          <a:headEnd/>
          <a:tailEnd/>
        </a:ln>
      </xdr:spPr>
    </xdr:sp>
    <xdr:clientData/>
  </xdr:twoCellAnchor>
  <xdr:twoCellAnchor>
    <xdr:from>
      <xdr:col>1</xdr:col>
      <xdr:colOff>1676400</xdr:colOff>
      <xdr:row>11</xdr:row>
      <xdr:rowOff>514350</xdr:rowOff>
    </xdr:from>
    <xdr:to>
      <xdr:col>2</xdr:col>
      <xdr:colOff>76200</xdr:colOff>
      <xdr:row>21</xdr:row>
      <xdr:rowOff>0</xdr:rowOff>
    </xdr:to>
    <xdr:sp macro="" textlink="">
      <xdr:nvSpPr>
        <xdr:cNvPr id="24" name="Text Box 3"/>
        <xdr:cNvSpPr>
          <a:spLocks noChangeArrowheads="1"/>
        </xdr:cNvSpPr>
      </xdr:nvSpPr>
      <xdr:spPr bwMode="auto">
        <a:xfrm>
          <a:off x="1885950" y="6019800"/>
          <a:ext cx="76200" cy="1285875"/>
        </a:xfrm>
        <a:prstGeom prst="rect">
          <a:avLst/>
        </a:prstGeom>
        <a:noFill/>
        <a:ln w="9360">
          <a:noFill/>
          <a:round/>
          <a:headEnd/>
          <a:tailEnd/>
        </a:ln>
      </xdr:spPr>
    </xdr:sp>
    <xdr:clientData/>
  </xdr:twoCellAnchor>
  <xdr:twoCellAnchor>
    <xdr:from>
      <xdr:col>1</xdr:col>
      <xdr:colOff>1676400</xdr:colOff>
      <xdr:row>12</xdr:row>
      <xdr:rowOff>514350</xdr:rowOff>
    </xdr:from>
    <xdr:to>
      <xdr:col>2</xdr:col>
      <xdr:colOff>76200</xdr:colOff>
      <xdr:row>21</xdr:row>
      <xdr:rowOff>0</xdr:rowOff>
    </xdr:to>
    <xdr:sp macro="" textlink="">
      <xdr:nvSpPr>
        <xdr:cNvPr id="79" name="Text Box 3"/>
        <xdr:cNvSpPr>
          <a:spLocks noChangeArrowheads="1"/>
        </xdr:cNvSpPr>
      </xdr:nvSpPr>
      <xdr:spPr bwMode="auto">
        <a:xfrm>
          <a:off x="1882775" y="5509683"/>
          <a:ext cx="77258" cy="989542"/>
        </a:xfrm>
        <a:prstGeom prst="rect">
          <a:avLst/>
        </a:prstGeom>
        <a:noFill/>
        <a:ln w="9360">
          <a:noFill/>
          <a:round/>
          <a:headEnd/>
          <a:tailEnd/>
        </a:ln>
      </xdr:spPr>
    </xdr:sp>
    <xdr:clientData/>
  </xdr:twoCellAnchor>
  <xdr:twoCellAnchor>
    <xdr:from>
      <xdr:col>1</xdr:col>
      <xdr:colOff>1676400</xdr:colOff>
      <xdr:row>21</xdr:row>
      <xdr:rowOff>0</xdr:rowOff>
    </xdr:from>
    <xdr:to>
      <xdr:col>2</xdr:col>
      <xdr:colOff>76200</xdr:colOff>
      <xdr:row>21</xdr:row>
      <xdr:rowOff>85725</xdr:rowOff>
    </xdr:to>
    <xdr:sp macro="" textlink="">
      <xdr:nvSpPr>
        <xdr:cNvPr id="96" name="Text Box 3"/>
        <xdr:cNvSpPr>
          <a:spLocks noChangeArrowheads="1"/>
        </xdr:cNvSpPr>
      </xdr:nvSpPr>
      <xdr:spPr bwMode="auto">
        <a:xfrm>
          <a:off x="1882775" y="5509683"/>
          <a:ext cx="77258" cy="989542"/>
        </a:xfrm>
        <a:prstGeom prst="rect">
          <a:avLst/>
        </a:prstGeom>
        <a:noFill/>
        <a:ln w="9360">
          <a:noFill/>
          <a:round/>
          <a:headEnd/>
          <a:tailEnd/>
        </a:ln>
      </xdr:spPr>
    </xdr:sp>
    <xdr:clientData/>
  </xdr:twoCellAnchor>
  <xdr:twoCellAnchor>
    <xdr:from>
      <xdr:col>1</xdr:col>
      <xdr:colOff>1676400</xdr:colOff>
      <xdr:row>33</xdr:row>
      <xdr:rowOff>514350</xdr:rowOff>
    </xdr:from>
    <xdr:to>
      <xdr:col>2</xdr:col>
      <xdr:colOff>76200</xdr:colOff>
      <xdr:row>35</xdr:row>
      <xdr:rowOff>85725</xdr:rowOff>
    </xdr:to>
    <xdr:sp macro="" textlink="">
      <xdr:nvSpPr>
        <xdr:cNvPr id="110" name="Text Box 3"/>
        <xdr:cNvSpPr>
          <a:spLocks noChangeArrowheads="1"/>
        </xdr:cNvSpPr>
      </xdr:nvSpPr>
      <xdr:spPr bwMode="auto">
        <a:xfrm>
          <a:off x="1882775" y="5509683"/>
          <a:ext cx="77258" cy="989542"/>
        </a:xfrm>
        <a:prstGeom prst="rect">
          <a:avLst/>
        </a:prstGeom>
        <a:noFill/>
        <a:ln w="9360">
          <a:noFill/>
          <a:round/>
          <a:headEnd/>
          <a:tailEnd/>
        </a:ln>
      </xdr:spPr>
    </xdr:sp>
    <xdr:clientData/>
  </xdr:twoCellAnchor>
  <xdr:twoCellAnchor>
    <xdr:from>
      <xdr:col>8</xdr:col>
      <xdr:colOff>304800</xdr:colOff>
      <xdr:row>12</xdr:row>
      <xdr:rowOff>1238250</xdr:rowOff>
    </xdr:from>
    <xdr:to>
      <xdr:col>8</xdr:col>
      <xdr:colOff>457200</xdr:colOff>
      <xdr:row>12</xdr:row>
      <xdr:rowOff>1466850</xdr:rowOff>
    </xdr:to>
    <xdr:pic>
      <xdr:nvPicPr>
        <xdr:cNvPr id="1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31717" y="6109758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13</xdr:row>
      <xdr:rowOff>1238250</xdr:rowOff>
    </xdr:from>
    <xdr:to>
      <xdr:col>8</xdr:col>
      <xdr:colOff>457200</xdr:colOff>
      <xdr:row>13</xdr:row>
      <xdr:rowOff>1466850</xdr:rowOff>
    </xdr:to>
    <xdr:pic>
      <xdr:nvPicPr>
        <xdr:cNvPr id="11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31717" y="6109758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14</xdr:row>
      <xdr:rowOff>1238250</xdr:rowOff>
    </xdr:from>
    <xdr:to>
      <xdr:col>8</xdr:col>
      <xdr:colOff>457200</xdr:colOff>
      <xdr:row>14</xdr:row>
      <xdr:rowOff>1466850</xdr:rowOff>
    </xdr:to>
    <xdr:pic>
      <xdr:nvPicPr>
        <xdr:cNvPr id="1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31717" y="6601883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14</xdr:row>
      <xdr:rowOff>1238250</xdr:rowOff>
    </xdr:from>
    <xdr:to>
      <xdr:col>8</xdr:col>
      <xdr:colOff>457200</xdr:colOff>
      <xdr:row>14</xdr:row>
      <xdr:rowOff>1466850</xdr:rowOff>
    </xdr:to>
    <xdr:pic>
      <xdr:nvPicPr>
        <xdr:cNvPr id="1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31717" y="6109758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15</xdr:row>
      <xdr:rowOff>1238250</xdr:rowOff>
    </xdr:from>
    <xdr:to>
      <xdr:col>8</xdr:col>
      <xdr:colOff>457200</xdr:colOff>
      <xdr:row>15</xdr:row>
      <xdr:rowOff>1466850</xdr:rowOff>
    </xdr:to>
    <xdr:pic>
      <xdr:nvPicPr>
        <xdr:cNvPr id="14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31717" y="6601883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15</xdr:row>
      <xdr:rowOff>1238250</xdr:rowOff>
    </xdr:from>
    <xdr:to>
      <xdr:col>8</xdr:col>
      <xdr:colOff>457200</xdr:colOff>
      <xdr:row>15</xdr:row>
      <xdr:rowOff>1466850</xdr:rowOff>
    </xdr:to>
    <xdr:pic>
      <xdr:nvPicPr>
        <xdr:cNvPr id="1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31717" y="6109758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16</xdr:row>
      <xdr:rowOff>1238250</xdr:rowOff>
    </xdr:from>
    <xdr:to>
      <xdr:col>8</xdr:col>
      <xdr:colOff>457200</xdr:colOff>
      <xdr:row>16</xdr:row>
      <xdr:rowOff>1466850</xdr:rowOff>
    </xdr:to>
    <xdr:pic>
      <xdr:nvPicPr>
        <xdr:cNvPr id="16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31717" y="6601883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16</xdr:row>
      <xdr:rowOff>1238250</xdr:rowOff>
    </xdr:from>
    <xdr:to>
      <xdr:col>8</xdr:col>
      <xdr:colOff>457200</xdr:colOff>
      <xdr:row>16</xdr:row>
      <xdr:rowOff>1466850</xdr:rowOff>
    </xdr:to>
    <xdr:pic>
      <xdr:nvPicPr>
        <xdr:cNvPr id="17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31717" y="6109758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17</xdr:row>
      <xdr:rowOff>1238250</xdr:rowOff>
    </xdr:from>
    <xdr:to>
      <xdr:col>8</xdr:col>
      <xdr:colOff>457200</xdr:colOff>
      <xdr:row>17</xdr:row>
      <xdr:rowOff>1466850</xdr:rowOff>
    </xdr:to>
    <xdr:pic>
      <xdr:nvPicPr>
        <xdr:cNvPr id="18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31717" y="6601883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17</xdr:row>
      <xdr:rowOff>1238250</xdr:rowOff>
    </xdr:from>
    <xdr:to>
      <xdr:col>8</xdr:col>
      <xdr:colOff>457200</xdr:colOff>
      <xdr:row>17</xdr:row>
      <xdr:rowOff>1466850</xdr:rowOff>
    </xdr:to>
    <xdr:pic>
      <xdr:nvPicPr>
        <xdr:cNvPr id="19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31717" y="6109758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18</xdr:row>
      <xdr:rowOff>1238250</xdr:rowOff>
    </xdr:from>
    <xdr:to>
      <xdr:col>8</xdr:col>
      <xdr:colOff>457200</xdr:colOff>
      <xdr:row>18</xdr:row>
      <xdr:rowOff>1466850</xdr:rowOff>
    </xdr:to>
    <xdr:pic>
      <xdr:nvPicPr>
        <xdr:cNvPr id="2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31717" y="6601883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18</xdr:row>
      <xdr:rowOff>1238250</xdr:rowOff>
    </xdr:from>
    <xdr:to>
      <xdr:col>8</xdr:col>
      <xdr:colOff>457200</xdr:colOff>
      <xdr:row>18</xdr:row>
      <xdr:rowOff>1466850</xdr:rowOff>
    </xdr:to>
    <xdr:pic>
      <xdr:nvPicPr>
        <xdr:cNvPr id="21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31717" y="6109758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19</xdr:row>
      <xdr:rowOff>1238250</xdr:rowOff>
    </xdr:from>
    <xdr:to>
      <xdr:col>8</xdr:col>
      <xdr:colOff>457200</xdr:colOff>
      <xdr:row>19</xdr:row>
      <xdr:rowOff>1466850</xdr:rowOff>
    </xdr:to>
    <xdr:pic>
      <xdr:nvPicPr>
        <xdr:cNvPr id="2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31717" y="6601883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19</xdr:row>
      <xdr:rowOff>1238250</xdr:rowOff>
    </xdr:from>
    <xdr:to>
      <xdr:col>8</xdr:col>
      <xdr:colOff>457200</xdr:colOff>
      <xdr:row>19</xdr:row>
      <xdr:rowOff>1466850</xdr:rowOff>
    </xdr:to>
    <xdr:pic>
      <xdr:nvPicPr>
        <xdr:cNvPr id="2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31717" y="6109758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21</xdr:row>
      <xdr:rowOff>0</xdr:rowOff>
    </xdr:from>
    <xdr:to>
      <xdr:col>8</xdr:col>
      <xdr:colOff>457200</xdr:colOff>
      <xdr:row>21</xdr:row>
      <xdr:rowOff>0</xdr:rowOff>
    </xdr:to>
    <xdr:pic>
      <xdr:nvPicPr>
        <xdr:cNvPr id="6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31717" y="6601883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21</xdr:row>
      <xdr:rowOff>0</xdr:rowOff>
    </xdr:from>
    <xdr:to>
      <xdr:col>8</xdr:col>
      <xdr:colOff>457200</xdr:colOff>
      <xdr:row>21</xdr:row>
      <xdr:rowOff>0</xdr:rowOff>
    </xdr:to>
    <xdr:pic>
      <xdr:nvPicPr>
        <xdr:cNvPr id="61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31717" y="6109758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9"/>
  <sheetViews>
    <sheetView zoomScale="84" zoomScaleNormal="84" workbookViewId="0">
      <selection activeCell="O5" sqref="O5"/>
    </sheetView>
  </sheetViews>
  <sheetFormatPr defaultRowHeight="12.75"/>
  <cols>
    <col min="1" max="1" width="3.140625" style="3" customWidth="1"/>
    <col min="2" max="2" width="12.5703125" style="3" customWidth="1"/>
    <col min="3" max="3" width="30.85546875" style="3" customWidth="1"/>
    <col min="4" max="4" width="5.85546875" style="3" customWidth="1"/>
    <col min="5" max="5" width="6.85546875" style="3" customWidth="1"/>
    <col min="6" max="11" width="11.7109375" style="3" customWidth="1"/>
    <col min="12" max="12" width="15.28515625" style="3" customWidth="1"/>
    <col min="13" max="13" width="9.140625" style="3" hidden="1" customWidth="1"/>
    <col min="14" max="14" width="15.5703125" style="3" customWidth="1"/>
    <col min="15" max="15" width="15.42578125" style="3" customWidth="1"/>
    <col min="16" max="16" width="14.28515625" style="3" customWidth="1"/>
    <col min="17" max="17" width="28" style="3" customWidth="1"/>
    <col min="18" max="16384" width="9.140625" style="3"/>
  </cols>
  <sheetData>
    <row r="1" spans="1:35" ht="48" customHeight="1">
      <c r="Q1" s="12"/>
      <c r="S1" s="65"/>
      <c r="T1" s="65"/>
      <c r="U1" s="65"/>
      <c r="V1" s="65"/>
      <c r="W1" s="65"/>
      <c r="X1" s="65"/>
      <c r="Y1" s="65"/>
      <c r="Z1" s="65"/>
      <c r="AA1" s="65"/>
      <c r="AB1" s="65"/>
      <c r="AC1" s="9"/>
      <c r="AD1" s="10"/>
      <c r="AE1" s="10"/>
      <c r="AF1" s="10"/>
      <c r="AG1" s="10"/>
      <c r="AH1" s="10"/>
      <c r="AI1" s="9"/>
    </row>
    <row r="2" spans="1:35" ht="39" customHeight="1">
      <c r="A2" s="70" t="s">
        <v>11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1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</row>
    <row r="3" spans="1:35" ht="39" customHeight="1">
      <c r="A3" s="72" t="s">
        <v>0</v>
      </c>
      <c r="B3" s="72" t="s">
        <v>2</v>
      </c>
      <c r="C3" s="73" t="s">
        <v>5</v>
      </c>
      <c r="D3" s="73" t="s">
        <v>1</v>
      </c>
      <c r="E3" s="73" t="s">
        <v>3</v>
      </c>
      <c r="F3" s="67" t="s">
        <v>4</v>
      </c>
      <c r="G3" s="68"/>
      <c r="H3" s="68"/>
      <c r="I3" s="68"/>
      <c r="J3" s="68"/>
      <c r="K3" s="69"/>
      <c r="L3" s="67" t="s">
        <v>10</v>
      </c>
      <c r="M3" s="69"/>
      <c r="N3" s="75" t="s">
        <v>31</v>
      </c>
      <c r="O3" s="75"/>
      <c r="P3" s="75"/>
      <c r="Q3" s="76" t="s">
        <v>12</v>
      </c>
      <c r="R3" s="77"/>
      <c r="S3" s="77"/>
      <c r="T3" s="78"/>
    </row>
    <row r="4" spans="1:35" ht="159" customHeight="1">
      <c r="A4" s="72"/>
      <c r="B4" s="73"/>
      <c r="C4" s="74"/>
      <c r="D4" s="74"/>
      <c r="E4" s="74"/>
      <c r="F4" s="5" t="s">
        <v>19</v>
      </c>
      <c r="G4" s="5" t="s">
        <v>20</v>
      </c>
      <c r="H4" s="5" t="s">
        <v>21</v>
      </c>
      <c r="I4" s="5" t="s">
        <v>22</v>
      </c>
      <c r="J4" s="5" t="s">
        <v>23</v>
      </c>
      <c r="K4" s="5" t="s">
        <v>24</v>
      </c>
      <c r="L4" s="5" t="s">
        <v>27</v>
      </c>
      <c r="M4" s="5" t="s">
        <v>9</v>
      </c>
      <c r="N4" s="4" t="s">
        <v>8</v>
      </c>
      <c r="O4" s="4" t="s">
        <v>6</v>
      </c>
      <c r="P4" s="6" t="s">
        <v>7</v>
      </c>
      <c r="Q4" s="1" t="s">
        <v>13</v>
      </c>
      <c r="R4" s="24" t="s">
        <v>28</v>
      </c>
      <c r="S4" s="24" t="s">
        <v>29</v>
      </c>
      <c r="T4" s="24" t="s">
        <v>30</v>
      </c>
    </row>
    <row r="5" spans="1:35" s="2" customFormat="1" ht="72">
      <c r="A5" s="22">
        <v>1</v>
      </c>
      <c r="B5" s="13" t="s">
        <v>14</v>
      </c>
      <c r="C5" s="14" t="s">
        <v>16</v>
      </c>
      <c r="D5" s="15" t="s">
        <v>18</v>
      </c>
      <c r="E5" s="16">
        <v>60</v>
      </c>
      <c r="F5" s="15">
        <v>46.97</v>
      </c>
      <c r="G5" s="15">
        <v>54.25</v>
      </c>
      <c r="H5" s="15">
        <v>42.85</v>
      </c>
      <c r="I5" s="21"/>
      <c r="J5" s="21"/>
      <c r="K5" s="21"/>
      <c r="L5" s="8"/>
      <c r="M5" s="7"/>
      <c r="N5" s="18">
        <f>AVERAGE(F5:H5)</f>
        <v>48.023333333333333</v>
      </c>
      <c r="O5" s="19">
        <f>SQRT(((SUM((POWER(H5-N5,2)),(POWER(G5-N5,2)),(POWER(F5-N5,2)))/(COLUMNS(F5:H5)-1))))</f>
        <v>5.7725326619546573</v>
      </c>
      <c r="P5" s="19">
        <f>O5/N5*100</f>
        <v>12.020266527288104</v>
      </c>
      <c r="Q5" s="20">
        <f>((E5/3)*(SUM(F5:H5)))</f>
        <v>2881.3999999999996</v>
      </c>
      <c r="R5" s="25">
        <f>Q5/E5</f>
        <v>48.023333333333326</v>
      </c>
      <c r="S5" s="20" t="e">
        <f>обоснование!#REF!=ROUNDDOWN(R5,8)</f>
        <v>#REF!</v>
      </c>
      <c r="T5" s="20" t="e">
        <f>S5*E5</f>
        <v>#REF!</v>
      </c>
    </row>
    <row r="6" spans="1:35" s="11" customFormat="1" ht="98.25" customHeight="1">
      <c r="A6" s="23">
        <v>2</v>
      </c>
      <c r="B6" s="13" t="s">
        <v>15</v>
      </c>
      <c r="C6" s="14" t="s">
        <v>17</v>
      </c>
      <c r="D6" s="15" t="s">
        <v>18</v>
      </c>
      <c r="E6" s="16">
        <v>25</v>
      </c>
      <c r="F6" s="15">
        <v>2.0699999999999998</v>
      </c>
      <c r="G6" s="15">
        <v>2.2200000000000002</v>
      </c>
      <c r="H6" s="15">
        <v>1.78</v>
      </c>
      <c r="I6" s="21"/>
      <c r="J6" s="21"/>
      <c r="K6" s="21"/>
      <c r="L6" s="8"/>
      <c r="M6" s="17"/>
      <c r="N6" s="18">
        <f>AVERAGE(F6:H6)</f>
        <v>2.0233333333333334</v>
      </c>
      <c r="O6" s="19">
        <f>SQRT(((SUM((POWER(H6-N6,2)),(POWER(G6-N6,2)),(POWER(F6-N6,2)))/(COLUMNS(F6:H6)-1))))</f>
        <v>0.22368132093076828</v>
      </c>
      <c r="P6" s="19">
        <f>O6/N6*100</f>
        <v>11.055089996578333</v>
      </c>
      <c r="Q6" s="20">
        <f>((E6/3)*(SUM(F6:H6)))</f>
        <v>50.583333333333343</v>
      </c>
      <c r="R6" s="25">
        <f>Q6/E6</f>
        <v>2.0233333333333339</v>
      </c>
      <c r="S6" s="20">
        <f>ROUNDDOWN(R6,2)</f>
        <v>2.02</v>
      </c>
      <c r="T6" s="20">
        <f>S6*E6</f>
        <v>50.5</v>
      </c>
    </row>
    <row r="7" spans="1:35" ht="15.75" customHeight="1">
      <c r="A7" s="65" t="s">
        <v>26</v>
      </c>
      <c r="B7" s="65"/>
      <c r="C7" s="65"/>
      <c r="D7" s="65"/>
      <c r="E7" s="65"/>
      <c r="F7" s="65"/>
      <c r="G7" s="65"/>
      <c r="H7" s="65"/>
      <c r="I7" s="65"/>
      <c r="J7" s="65"/>
      <c r="K7" s="9"/>
      <c r="L7" s="10"/>
      <c r="M7" s="10"/>
      <c r="N7" s="10"/>
      <c r="O7" s="10"/>
      <c r="P7" s="10"/>
      <c r="Q7" s="9"/>
      <c r="T7" s="26" t="e">
        <f>SUM(T5:T6)</f>
        <v>#REF!</v>
      </c>
    </row>
    <row r="8" spans="1:35" ht="36" customHeight="1">
      <c r="A8" s="66" t="s">
        <v>25</v>
      </c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</row>
    <row r="9" spans="1:35">
      <c r="A9" s="3" t="s">
        <v>32</v>
      </c>
    </row>
  </sheetData>
  <mergeCells count="14">
    <mergeCell ref="S1:AB1"/>
    <mergeCell ref="S2:AI2"/>
    <mergeCell ref="F3:K3"/>
    <mergeCell ref="A7:J7"/>
    <mergeCell ref="A8:Q8"/>
    <mergeCell ref="A2:Q2"/>
    <mergeCell ref="A3:A4"/>
    <mergeCell ref="B3:B4"/>
    <mergeCell ref="C3:C4"/>
    <mergeCell ref="D3:D4"/>
    <mergeCell ref="E3:E4"/>
    <mergeCell ref="L3:M3"/>
    <mergeCell ref="N3:P3"/>
    <mergeCell ref="Q3:T3"/>
  </mergeCells>
  <pageMargins left="0.70866141732283472" right="0.70866141732283472" top="0.74803149606299213" bottom="0.74803149606299213" header="0.31496062992125984" footer="0.31496062992125984"/>
  <pageSetup paperSize="9" scale="34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77"/>
  <sheetViews>
    <sheetView tabSelected="1" topLeftCell="A22" zoomScale="90" zoomScaleNormal="90" workbookViewId="0">
      <selection activeCell="K34" sqref="K34"/>
    </sheetView>
  </sheetViews>
  <sheetFormatPr defaultRowHeight="12.75"/>
  <cols>
    <col min="1" max="1" width="3.85546875" style="3" customWidth="1"/>
    <col min="2" max="2" width="24.42578125" style="3" customWidth="1"/>
    <col min="3" max="3" width="6.7109375" style="3" customWidth="1"/>
    <col min="4" max="4" width="7.28515625" style="3" customWidth="1"/>
    <col min="5" max="5" width="18.140625" style="3" customWidth="1"/>
    <col min="6" max="6" width="20.28515625" style="3" customWidth="1"/>
    <col min="7" max="7" width="18.28515625" style="3" customWidth="1"/>
    <col min="8" max="8" width="20" style="3" customWidth="1"/>
    <col min="9" max="9" width="17.28515625" style="3" customWidth="1"/>
    <col min="10" max="10" width="12.7109375" style="3" customWidth="1"/>
    <col min="11" max="11" width="25" style="3" customWidth="1"/>
    <col min="12" max="12" width="10.5703125" style="42" customWidth="1"/>
    <col min="13" max="13" width="9.140625" style="3" hidden="1" customWidth="1"/>
    <col min="14" max="14" width="12.42578125" style="3" hidden="1" customWidth="1"/>
    <col min="15" max="16" width="9.140625" style="3" hidden="1" customWidth="1"/>
    <col min="17" max="17" width="9.28515625" style="3" hidden="1" customWidth="1"/>
    <col min="18" max="18" width="0" style="3" hidden="1" customWidth="1"/>
    <col min="19" max="16384" width="9.140625" style="3"/>
  </cols>
  <sheetData>
    <row r="1" spans="1:19" ht="14.25" customHeight="1">
      <c r="A1" s="33"/>
      <c r="B1" s="33"/>
      <c r="C1" s="33"/>
      <c r="D1" s="33"/>
      <c r="E1" s="33"/>
      <c r="F1" s="33"/>
      <c r="G1" s="33"/>
      <c r="H1" s="33"/>
      <c r="I1" s="33"/>
      <c r="J1" s="83" t="s">
        <v>38</v>
      </c>
      <c r="K1" s="83"/>
    </row>
    <row r="2" spans="1:19" ht="68.25" customHeight="1">
      <c r="A2" s="33"/>
      <c r="B2" s="34"/>
      <c r="C2" s="34"/>
      <c r="D2" s="33"/>
      <c r="E2" s="33"/>
      <c r="F2" s="33"/>
      <c r="G2" s="33"/>
      <c r="H2" s="33"/>
      <c r="I2" s="33"/>
      <c r="J2" s="83"/>
      <c r="K2" s="83"/>
      <c r="L2" s="31"/>
    </row>
    <row r="3" spans="1:19" ht="28.5" customHeight="1">
      <c r="A3" s="33"/>
      <c r="B3" s="82" t="s">
        <v>50</v>
      </c>
      <c r="C3" s="82"/>
      <c r="D3" s="82"/>
      <c r="E3" s="82"/>
      <c r="F3" s="82"/>
      <c r="G3" s="82"/>
      <c r="H3" s="82"/>
      <c r="I3" s="82"/>
      <c r="J3" s="82"/>
      <c r="K3" s="41"/>
      <c r="L3" s="31"/>
      <c r="S3" s="27"/>
    </row>
    <row r="4" spans="1:19" ht="42.75" customHeight="1">
      <c r="A4" s="88" t="s">
        <v>39</v>
      </c>
      <c r="B4" s="88"/>
      <c r="C4" s="89" t="s">
        <v>55</v>
      </c>
      <c r="D4" s="90"/>
      <c r="E4" s="90"/>
      <c r="F4" s="90"/>
      <c r="G4" s="90"/>
      <c r="H4" s="90"/>
      <c r="I4" s="90"/>
      <c r="J4" s="90"/>
      <c r="K4" s="35"/>
      <c r="M4" s="29"/>
      <c r="N4" s="29"/>
      <c r="O4" s="29"/>
      <c r="P4" s="30"/>
    </row>
    <row r="5" spans="1:19" ht="99" customHeight="1">
      <c r="A5" s="91" t="s">
        <v>54</v>
      </c>
      <c r="B5" s="91"/>
      <c r="C5" s="91"/>
      <c r="D5" s="91"/>
      <c r="E5" s="91"/>
      <c r="F5" s="91"/>
      <c r="G5" s="91"/>
      <c r="H5" s="91"/>
      <c r="I5" s="91"/>
      <c r="J5" s="91"/>
      <c r="K5" s="91"/>
    </row>
    <row r="6" spans="1:19" ht="18.75" customHeight="1">
      <c r="A6" s="49" t="s">
        <v>53</v>
      </c>
      <c r="B6" s="49"/>
      <c r="C6" s="49"/>
      <c r="D6" s="49"/>
      <c r="E6" s="49"/>
      <c r="F6" s="35"/>
      <c r="G6" s="35"/>
      <c r="H6" s="35"/>
      <c r="I6" s="35"/>
      <c r="J6" s="35"/>
      <c r="K6" s="35"/>
    </row>
    <row r="7" spans="1:19" ht="21" customHeight="1">
      <c r="A7" s="3" t="s">
        <v>40</v>
      </c>
      <c r="B7" s="47" t="s">
        <v>41</v>
      </c>
      <c r="C7" s="47"/>
      <c r="D7" s="48" t="s">
        <v>42</v>
      </c>
      <c r="E7" s="48">
        <v>181</v>
      </c>
      <c r="F7" s="52" t="s">
        <v>43</v>
      </c>
      <c r="G7" s="53">
        <v>46241</v>
      </c>
      <c r="H7" s="54"/>
      <c r="I7" s="48"/>
      <c r="J7" s="52"/>
      <c r="K7" s="53"/>
    </row>
    <row r="8" spans="1:19" ht="21" customHeight="1">
      <c r="A8" s="3" t="s">
        <v>44</v>
      </c>
      <c r="B8" s="47" t="s">
        <v>41</v>
      </c>
      <c r="C8" s="47"/>
      <c r="D8" s="48" t="s">
        <v>42</v>
      </c>
      <c r="E8" s="48">
        <v>182</v>
      </c>
      <c r="F8" s="52" t="s">
        <v>43</v>
      </c>
      <c r="G8" s="53">
        <v>46241</v>
      </c>
      <c r="H8" s="54"/>
      <c r="I8" s="48"/>
      <c r="J8" s="52"/>
      <c r="K8" s="53"/>
    </row>
    <row r="9" spans="1:19" ht="22.5" customHeight="1">
      <c r="A9" s="3" t="s">
        <v>45</v>
      </c>
      <c r="B9" s="47" t="s">
        <v>41</v>
      </c>
      <c r="C9" s="47"/>
      <c r="D9" s="48" t="s">
        <v>42</v>
      </c>
      <c r="E9" s="48">
        <v>183</v>
      </c>
      <c r="F9" s="52" t="s">
        <v>43</v>
      </c>
      <c r="G9" s="53">
        <v>46241</v>
      </c>
      <c r="H9" s="54"/>
      <c r="I9" s="48"/>
      <c r="J9" s="52"/>
      <c r="K9" s="53"/>
    </row>
    <row r="10" spans="1:19" ht="15" customHeight="1">
      <c r="A10" s="93"/>
      <c r="B10" s="93"/>
      <c r="C10" s="93"/>
      <c r="D10" s="93"/>
      <c r="E10" s="93"/>
      <c r="F10" s="93"/>
      <c r="G10" s="93"/>
      <c r="H10" s="93"/>
      <c r="I10" s="93"/>
      <c r="J10" s="93"/>
      <c r="K10" s="93"/>
      <c r="L10" s="44"/>
    </row>
    <row r="11" spans="1:19" ht="42.75" customHeight="1">
      <c r="A11" s="80" t="s">
        <v>0</v>
      </c>
      <c r="B11" s="80" t="s">
        <v>34</v>
      </c>
      <c r="C11" s="80" t="s">
        <v>1</v>
      </c>
      <c r="D11" s="80" t="s">
        <v>3</v>
      </c>
      <c r="E11" s="94" t="s">
        <v>33</v>
      </c>
      <c r="F11" s="94"/>
      <c r="G11" s="94"/>
      <c r="H11" s="79" t="s">
        <v>49</v>
      </c>
      <c r="I11" s="79"/>
      <c r="J11" s="92" t="s">
        <v>48</v>
      </c>
      <c r="K11" s="92"/>
      <c r="L11" s="43"/>
    </row>
    <row r="12" spans="1:19" ht="87.75" customHeight="1">
      <c r="A12" s="80"/>
      <c r="B12" s="80"/>
      <c r="C12" s="80"/>
      <c r="D12" s="80"/>
      <c r="E12" s="36" t="s">
        <v>35</v>
      </c>
      <c r="F12" s="36" t="s">
        <v>36</v>
      </c>
      <c r="G12" s="37" t="s">
        <v>37</v>
      </c>
      <c r="H12" s="64" t="s">
        <v>51</v>
      </c>
      <c r="I12" s="36" t="s">
        <v>6</v>
      </c>
      <c r="J12" s="36" t="s">
        <v>47</v>
      </c>
      <c r="K12" s="38" t="s">
        <v>57</v>
      </c>
      <c r="L12" s="43"/>
    </row>
    <row r="13" spans="1:19" s="2" customFormat="1" ht="84" customHeight="1">
      <c r="A13" s="61">
        <v>1</v>
      </c>
      <c r="B13" s="62" t="s">
        <v>58</v>
      </c>
      <c r="C13" s="59" t="s">
        <v>68</v>
      </c>
      <c r="D13" s="60">
        <v>1</v>
      </c>
      <c r="E13" s="57">
        <v>650</v>
      </c>
      <c r="F13" s="57">
        <v>680</v>
      </c>
      <c r="G13" s="57">
        <v>690</v>
      </c>
      <c r="H13" s="57">
        <f>AVERAGE(E13:G13)</f>
        <v>673.33333333333337</v>
      </c>
      <c r="I13" s="57">
        <f>SQRT(((SUM((POWER(E13-H13,2)),(POWER(F13-H13,2)),(POWER(G13-H13,2)))/(COLUMNS(E13:G13)-1))))</f>
        <v>20.816659994661325</v>
      </c>
      <c r="J13" s="57">
        <f>(STDEVA(E13:G13)/(SUM(E13:G13)/COUNTIF(E13:G13,"&gt;0")))*100</f>
        <v>3.0915831675240977</v>
      </c>
      <c r="K13" s="57">
        <v>650</v>
      </c>
      <c r="L13" s="45"/>
      <c r="M13" s="63">
        <v>20</v>
      </c>
      <c r="N13" s="50">
        <f t="shared" ref="N13:N21" si="0">K13*M13</f>
        <v>13000</v>
      </c>
      <c r="O13" s="55">
        <v>400</v>
      </c>
      <c r="P13" s="56"/>
      <c r="Q13" s="50">
        <f>O13*P13</f>
        <v>0</v>
      </c>
    </row>
    <row r="14" spans="1:19" s="2" customFormat="1" ht="84" customHeight="1">
      <c r="A14" s="61">
        <f>A13+1</f>
        <v>2</v>
      </c>
      <c r="B14" s="62" t="s">
        <v>62</v>
      </c>
      <c r="C14" s="59" t="s">
        <v>68</v>
      </c>
      <c r="D14" s="60">
        <v>1</v>
      </c>
      <c r="E14" s="57">
        <v>800</v>
      </c>
      <c r="F14" s="57">
        <v>850</v>
      </c>
      <c r="G14" s="57">
        <v>900</v>
      </c>
      <c r="H14" s="57">
        <f t="shared" ref="H14:H21" si="1">AVERAGE(E14:G14)</f>
        <v>850</v>
      </c>
      <c r="I14" s="57">
        <f t="shared" ref="I14:I21" si="2">SQRT(((SUM((POWER(E14-H14,2)),(POWER(F14-H14,2)),(POWER(G14-H14,2)))/(COLUMNS(E14:G14)-1))))</f>
        <v>50</v>
      </c>
      <c r="J14" s="57">
        <f t="shared" ref="J14:J21" si="3">(STDEVA(E14:G14)/(SUM(E14:G14)/COUNTIF(E14:G14,"&gt;0")))*100</f>
        <v>5.8823529411764701</v>
      </c>
      <c r="K14" s="57">
        <v>800</v>
      </c>
      <c r="L14" s="45"/>
      <c r="M14" s="63">
        <v>20</v>
      </c>
      <c r="N14" s="50">
        <f t="shared" si="0"/>
        <v>16000</v>
      </c>
      <c r="O14" s="55"/>
      <c r="P14" s="56"/>
      <c r="Q14" s="50"/>
    </row>
    <row r="15" spans="1:19" s="2" customFormat="1" ht="79.5" customHeight="1">
      <c r="A15" s="61">
        <f t="shared" ref="A15:A21" si="4">A14+1</f>
        <v>3</v>
      </c>
      <c r="B15" s="62" t="s">
        <v>63</v>
      </c>
      <c r="C15" s="59" t="s">
        <v>56</v>
      </c>
      <c r="D15" s="60">
        <v>1</v>
      </c>
      <c r="E15" s="57">
        <v>850</v>
      </c>
      <c r="F15" s="57">
        <v>900</v>
      </c>
      <c r="G15" s="57">
        <v>890</v>
      </c>
      <c r="H15" s="57">
        <f t="shared" si="1"/>
        <v>880</v>
      </c>
      <c r="I15" s="57">
        <f t="shared" si="2"/>
        <v>26.457513110645905</v>
      </c>
      <c r="J15" s="57">
        <f t="shared" si="3"/>
        <v>3.0065355807552168</v>
      </c>
      <c r="K15" s="57">
        <v>850</v>
      </c>
      <c r="L15" s="45"/>
      <c r="M15" s="63">
        <v>20</v>
      </c>
      <c r="N15" s="50">
        <f t="shared" si="0"/>
        <v>17000</v>
      </c>
      <c r="O15" s="55"/>
      <c r="P15" s="56"/>
      <c r="Q15" s="50"/>
    </row>
    <row r="16" spans="1:19" s="2" customFormat="1" ht="65.25" customHeight="1">
      <c r="A16" s="61">
        <f t="shared" si="4"/>
        <v>4</v>
      </c>
      <c r="B16" s="62" t="s">
        <v>64</v>
      </c>
      <c r="C16" s="59" t="s">
        <v>68</v>
      </c>
      <c r="D16" s="60">
        <v>1</v>
      </c>
      <c r="E16" s="57">
        <v>890</v>
      </c>
      <c r="F16" s="57">
        <v>920</v>
      </c>
      <c r="G16" s="57">
        <v>950</v>
      </c>
      <c r="H16" s="57">
        <f t="shared" si="1"/>
        <v>920</v>
      </c>
      <c r="I16" s="57">
        <f t="shared" si="2"/>
        <v>30</v>
      </c>
      <c r="J16" s="57">
        <f t="shared" si="3"/>
        <v>3.2608695652173911</v>
      </c>
      <c r="K16" s="57">
        <v>890</v>
      </c>
      <c r="L16" s="45"/>
      <c r="M16" s="63">
        <v>20</v>
      </c>
      <c r="N16" s="50">
        <f t="shared" si="0"/>
        <v>17800</v>
      </c>
      <c r="O16" s="55"/>
      <c r="P16" s="56"/>
      <c r="Q16" s="50"/>
    </row>
    <row r="17" spans="1:17" s="2" customFormat="1" ht="72.75" customHeight="1">
      <c r="A17" s="61">
        <f t="shared" si="4"/>
        <v>5</v>
      </c>
      <c r="B17" s="62" t="s">
        <v>65</v>
      </c>
      <c r="C17" s="59" t="s">
        <v>56</v>
      </c>
      <c r="D17" s="60">
        <v>1</v>
      </c>
      <c r="E17" s="57">
        <v>850</v>
      </c>
      <c r="F17" s="57">
        <v>900</v>
      </c>
      <c r="G17" s="57">
        <v>890</v>
      </c>
      <c r="H17" s="57">
        <f t="shared" si="1"/>
        <v>880</v>
      </c>
      <c r="I17" s="57">
        <f t="shared" si="2"/>
        <v>26.457513110645905</v>
      </c>
      <c r="J17" s="57">
        <f t="shared" si="3"/>
        <v>3.0065355807552168</v>
      </c>
      <c r="K17" s="57">
        <v>850</v>
      </c>
      <c r="L17" s="45"/>
      <c r="M17" s="63">
        <v>20</v>
      </c>
      <c r="N17" s="50">
        <f t="shared" si="0"/>
        <v>17000</v>
      </c>
      <c r="O17" s="55"/>
      <c r="P17" s="56"/>
      <c r="Q17" s="50"/>
    </row>
    <row r="18" spans="1:17" s="2" customFormat="1" ht="66" customHeight="1">
      <c r="A18" s="61">
        <f t="shared" si="4"/>
        <v>6</v>
      </c>
      <c r="B18" s="62" t="s">
        <v>59</v>
      </c>
      <c r="C18" s="59" t="s">
        <v>68</v>
      </c>
      <c r="D18" s="60">
        <v>1</v>
      </c>
      <c r="E18" s="57">
        <v>890</v>
      </c>
      <c r="F18" s="57">
        <v>940</v>
      </c>
      <c r="G18" s="57">
        <v>990</v>
      </c>
      <c r="H18" s="57">
        <f t="shared" si="1"/>
        <v>940</v>
      </c>
      <c r="I18" s="57">
        <f t="shared" si="2"/>
        <v>50</v>
      </c>
      <c r="J18" s="57">
        <f t="shared" si="3"/>
        <v>5.3191489361702127</v>
      </c>
      <c r="K18" s="57">
        <v>890</v>
      </c>
      <c r="L18" s="45"/>
      <c r="M18" s="63">
        <v>20</v>
      </c>
      <c r="N18" s="50">
        <f t="shared" si="0"/>
        <v>17800</v>
      </c>
      <c r="O18" s="55"/>
      <c r="P18" s="56"/>
      <c r="Q18" s="50"/>
    </row>
    <row r="19" spans="1:17" s="2" customFormat="1" ht="74.25" customHeight="1">
      <c r="A19" s="61">
        <f t="shared" si="4"/>
        <v>7</v>
      </c>
      <c r="B19" s="62" t="s">
        <v>60</v>
      </c>
      <c r="C19" s="59" t="s">
        <v>56</v>
      </c>
      <c r="D19" s="60">
        <v>1</v>
      </c>
      <c r="E19" s="57">
        <v>850</v>
      </c>
      <c r="F19" s="57">
        <v>900</v>
      </c>
      <c r="G19" s="57">
        <v>890</v>
      </c>
      <c r="H19" s="57">
        <f t="shared" si="1"/>
        <v>880</v>
      </c>
      <c r="I19" s="57">
        <f t="shared" si="2"/>
        <v>26.457513110645905</v>
      </c>
      <c r="J19" s="57">
        <f t="shared" si="3"/>
        <v>3.0065355807552168</v>
      </c>
      <c r="K19" s="57">
        <v>850</v>
      </c>
      <c r="L19" s="45"/>
      <c r="M19" s="63">
        <v>20</v>
      </c>
      <c r="N19" s="50">
        <f t="shared" si="0"/>
        <v>17000</v>
      </c>
      <c r="O19" s="55"/>
      <c r="P19" s="56"/>
      <c r="Q19" s="50"/>
    </row>
    <row r="20" spans="1:17" s="2" customFormat="1" ht="52.5" customHeight="1">
      <c r="A20" s="61">
        <f t="shared" si="4"/>
        <v>8</v>
      </c>
      <c r="B20" s="62" t="s">
        <v>66</v>
      </c>
      <c r="C20" s="59" t="s">
        <v>68</v>
      </c>
      <c r="D20" s="60">
        <v>1</v>
      </c>
      <c r="E20" s="57">
        <v>820</v>
      </c>
      <c r="F20" s="57">
        <v>850</v>
      </c>
      <c r="G20" s="57">
        <v>870</v>
      </c>
      <c r="H20" s="57">
        <f t="shared" si="1"/>
        <v>846.66666666666663</v>
      </c>
      <c r="I20" s="57">
        <f t="shared" si="2"/>
        <v>25.16611478423583</v>
      </c>
      <c r="J20" s="57">
        <f t="shared" si="3"/>
        <v>2.9723757619174362</v>
      </c>
      <c r="K20" s="57">
        <v>820</v>
      </c>
      <c r="L20" s="45"/>
      <c r="M20" s="63">
        <v>20</v>
      </c>
      <c r="N20" s="50">
        <f t="shared" si="0"/>
        <v>16400</v>
      </c>
      <c r="O20" s="55"/>
      <c r="P20" s="56"/>
      <c r="Q20" s="50"/>
    </row>
    <row r="21" spans="1:17" s="2" customFormat="1" ht="66.75" customHeight="1">
      <c r="A21" s="61">
        <f t="shared" si="4"/>
        <v>9</v>
      </c>
      <c r="B21" s="62" t="s">
        <v>61</v>
      </c>
      <c r="C21" s="59" t="s">
        <v>68</v>
      </c>
      <c r="D21" s="60">
        <v>1</v>
      </c>
      <c r="E21" s="57">
        <v>520</v>
      </c>
      <c r="F21" s="57">
        <v>550</v>
      </c>
      <c r="G21" s="57">
        <v>560</v>
      </c>
      <c r="H21" s="57">
        <f t="shared" si="1"/>
        <v>543.33333333333337</v>
      </c>
      <c r="I21" s="57">
        <f t="shared" si="2"/>
        <v>20.816659994661325</v>
      </c>
      <c r="J21" s="57">
        <f t="shared" si="3"/>
        <v>3.8312871155817532</v>
      </c>
      <c r="K21" s="57">
        <v>520</v>
      </c>
      <c r="L21" s="45"/>
      <c r="M21" s="63">
        <v>20</v>
      </c>
      <c r="N21" s="50">
        <f t="shared" si="0"/>
        <v>10400</v>
      </c>
      <c r="O21" s="55"/>
      <c r="P21" s="56"/>
      <c r="Q21" s="50"/>
    </row>
    <row r="22" spans="1:17" s="28" customFormat="1" ht="29.25" customHeight="1">
      <c r="A22" s="85" t="s">
        <v>52</v>
      </c>
      <c r="B22" s="86"/>
      <c r="C22" s="86"/>
      <c r="D22" s="86"/>
      <c r="E22" s="86"/>
      <c r="F22" s="86"/>
      <c r="G22" s="86"/>
      <c r="H22" s="86"/>
      <c r="I22" s="86"/>
      <c r="J22" s="86"/>
      <c r="K22" s="32">
        <f>SUM(K13:K21)</f>
        <v>7120</v>
      </c>
      <c r="L22" s="46"/>
      <c r="N22" s="51">
        <f>SUM(N13:N21)</f>
        <v>142400</v>
      </c>
      <c r="O22" s="2"/>
      <c r="Q22" s="51">
        <f>SUM(Q13:Q21)</f>
        <v>0</v>
      </c>
    </row>
    <row r="23" spans="1:17" ht="15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43"/>
      <c r="O23" s="28"/>
    </row>
    <row r="24" spans="1:17" ht="160.5" customHeight="1">
      <c r="A24" s="87" t="s">
        <v>67</v>
      </c>
      <c r="B24" s="87"/>
      <c r="C24" s="87"/>
      <c r="D24" s="87"/>
      <c r="E24" s="87"/>
      <c r="F24" s="87"/>
      <c r="G24" s="87"/>
      <c r="H24" s="87"/>
      <c r="I24" s="87"/>
      <c r="J24" s="87"/>
      <c r="K24" s="87"/>
      <c r="L24" s="43"/>
    </row>
    <row r="25" spans="1:17" ht="6.75" customHeight="1">
      <c r="A25" s="39"/>
      <c r="B25" s="39"/>
      <c r="C25" s="39"/>
      <c r="D25" s="39"/>
      <c r="E25" s="39"/>
      <c r="F25" s="39"/>
      <c r="G25" s="39"/>
      <c r="H25" s="40"/>
      <c r="I25" s="40"/>
      <c r="J25" s="40"/>
      <c r="K25" s="35"/>
      <c r="L25" s="43"/>
    </row>
    <row r="26" spans="1:17" ht="39" customHeight="1">
      <c r="A26" s="84" t="s">
        <v>46</v>
      </c>
      <c r="B26" s="84"/>
      <c r="C26" s="84"/>
      <c r="D26" s="84"/>
      <c r="E26" s="84"/>
      <c r="F26" s="84"/>
      <c r="G26" s="84"/>
      <c r="H26" s="84"/>
      <c r="I26" s="84"/>
      <c r="J26" s="84"/>
      <c r="K26" s="84"/>
      <c r="L26" s="43"/>
    </row>
    <row r="27" spans="1:17" ht="15" customHeight="1">
      <c r="A27" s="81" t="s">
        <v>32</v>
      </c>
      <c r="B27" s="81"/>
      <c r="C27" s="81"/>
      <c r="D27" s="81"/>
      <c r="E27" s="81"/>
      <c r="F27" s="81"/>
      <c r="G27" s="81"/>
      <c r="H27" s="81"/>
      <c r="I27" s="81"/>
      <c r="J27" s="81"/>
      <c r="K27" s="81"/>
      <c r="L27" s="43"/>
    </row>
    <row r="28" spans="1:17" ht="13.5">
      <c r="A28" s="81"/>
      <c r="B28" s="81"/>
      <c r="C28" s="81"/>
      <c r="D28" s="81"/>
      <c r="E28" s="81"/>
      <c r="F28" s="81"/>
      <c r="G28" s="81"/>
      <c r="H28" s="81"/>
      <c r="I28" s="81"/>
      <c r="J28" s="81"/>
      <c r="K28" s="81"/>
      <c r="L28" s="43"/>
    </row>
    <row r="29" spans="1:17" ht="13.5">
      <c r="A29" s="29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43"/>
    </row>
    <row r="30" spans="1:17" ht="13.5">
      <c r="A30" s="29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43"/>
    </row>
    <row r="31" spans="1:17" ht="13.5">
      <c r="A31" s="29"/>
      <c r="B31" s="29"/>
      <c r="C31" s="29"/>
      <c r="D31" s="29"/>
      <c r="E31" s="58"/>
      <c r="F31" s="58"/>
      <c r="G31" s="58"/>
      <c r="H31" s="29"/>
      <c r="I31" s="29"/>
      <c r="J31" s="29"/>
      <c r="K31" s="29"/>
      <c r="L31" s="43"/>
    </row>
    <row r="32" spans="1:17" ht="13.5">
      <c r="A32" s="29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43"/>
    </row>
    <row r="33" spans="1:12" ht="13.5">
      <c r="A33" s="29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43"/>
    </row>
    <row r="34" spans="1:12" ht="13.5">
      <c r="A34" s="29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43"/>
    </row>
    <row r="35" spans="1:12" ht="13.5">
      <c r="A35" s="29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43"/>
    </row>
    <row r="36" spans="1:12" ht="13.5">
      <c r="A36" s="29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43"/>
    </row>
    <row r="37" spans="1:12" ht="13.5">
      <c r="A37" s="29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43"/>
    </row>
    <row r="38" spans="1:12" ht="13.5">
      <c r="A38" s="29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43"/>
    </row>
    <row r="39" spans="1:12" ht="13.5">
      <c r="A39" s="29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43"/>
    </row>
    <row r="40" spans="1:12" ht="13.5">
      <c r="A40" s="29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43"/>
    </row>
    <row r="41" spans="1:12" ht="13.5">
      <c r="A41" s="29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43"/>
    </row>
    <row r="42" spans="1:12" ht="13.5">
      <c r="A42" s="29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43"/>
    </row>
    <row r="43" spans="1:12" ht="13.5">
      <c r="A43" s="29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43"/>
    </row>
    <row r="44" spans="1:12" ht="13.5">
      <c r="A44" s="29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43"/>
    </row>
    <row r="45" spans="1:12" ht="13.5">
      <c r="A45" s="29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43"/>
    </row>
    <row r="46" spans="1:12" ht="13.5">
      <c r="A46" s="29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43"/>
    </row>
    <row r="47" spans="1:12" ht="13.5">
      <c r="A47" s="2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43"/>
    </row>
    <row r="48" spans="1:12" ht="13.5">
      <c r="A48" s="29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43"/>
    </row>
    <row r="49" spans="1:12" ht="13.5">
      <c r="A49" s="29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43"/>
    </row>
    <row r="50" spans="1:12" ht="13.5">
      <c r="A50" s="29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43"/>
    </row>
    <row r="51" spans="1:12" ht="13.5">
      <c r="A51" s="29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43"/>
    </row>
    <row r="52" spans="1:12" ht="13.5">
      <c r="A52" s="29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43"/>
    </row>
    <row r="53" spans="1:12" ht="13.5">
      <c r="A53" s="29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43"/>
    </row>
    <row r="54" spans="1:12" ht="13.5">
      <c r="A54" s="29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43"/>
    </row>
    <row r="55" spans="1:12" ht="13.5">
      <c r="A55" s="29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43"/>
    </row>
    <row r="56" spans="1:12" ht="13.5">
      <c r="A56" s="29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43"/>
    </row>
    <row r="57" spans="1:12" ht="13.5">
      <c r="A57" s="29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43"/>
    </row>
    <row r="58" spans="1:12" ht="13.5">
      <c r="A58" s="29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43"/>
    </row>
    <row r="59" spans="1:12" ht="13.5">
      <c r="A59" s="29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43"/>
    </row>
    <row r="60" spans="1:12" ht="13.5">
      <c r="A60" s="29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43"/>
    </row>
    <row r="61" spans="1:12" ht="13.5">
      <c r="A61" s="29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43"/>
    </row>
    <row r="62" spans="1:12" ht="13.5">
      <c r="A62" s="29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43"/>
    </row>
    <row r="63" spans="1:12" ht="13.5">
      <c r="A63" s="29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43"/>
    </row>
    <row r="64" spans="1:12" ht="13.5">
      <c r="A64" s="29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43"/>
    </row>
    <row r="65" spans="1:12" ht="13.5">
      <c r="A65" s="29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43"/>
    </row>
    <row r="66" spans="1:12" ht="13.5">
      <c r="A66" s="29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43"/>
    </row>
    <row r="67" spans="1:12" ht="13.5">
      <c r="A67" s="29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43"/>
    </row>
    <row r="68" spans="1:12" ht="13.5">
      <c r="A68" s="29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43"/>
    </row>
    <row r="69" spans="1:12" ht="13.5">
      <c r="A69" s="29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43"/>
    </row>
    <row r="70" spans="1:12" ht="13.5">
      <c r="A70" s="29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43"/>
    </row>
    <row r="71" spans="1:12" ht="13.5">
      <c r="A71" s="29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43"/>
    </row>
    <row r="72" spans="1:12" ht="13.5">
      <c r="A72" s="29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43"/>
    </row>
    <row r="73" spans="1:12" ht="13.5">
      <c r="A73" s="29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43"/>
    </row>
    <row r="74" spans="1:12" ht="13.5">
      <c r="A74" s="29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43"/>
    </row>
    <row r="75" spans="1:12" ht="13.5">
      <c r="A75" s="29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43"/>
    </row>
    <row r="76" spans="1:12" ht="13.5">
      <c r="A76" s="29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43"/>
    </row>
    <row r="77" spans="1:12" ht="13.5">
      <c r="A77" s="29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43"/>
    </row>
  </sheetData>
  <mergeCells count="17">
    <mergeCell ref="J1:K2"/>
    <mergeCell ref="A26:K26"/>
    <mergeCell ref="A22:J22"/>
    <mergeCell ref="C11:C12"/>
    <mergeCell ref="A24:K24"/>
    <mergeCell ref="A4:B4"/>
    <mergeCell ref="C4:J4"/>
    <mergeCell ref="A5:K5"/>
    <mergeCell ref="D11:D12"/>
    <mergeCell ref="J11:K11"/>
    <mergeCell ref="A10:K10"/>
    <mergeCell ref="E11:G11"/>
    <mergeCell ref="H11:I11"/>
    <mergeCell ref="A11:A12"/>
    <mergeCell ref="B11:B12"/>
    <mergeCell ref="A27:K28"/>
    <mergeCell ref="B3:J3"/>
  </mergeCells>
  <pageMargins left="0.70866141732283472" right="0.70866141732283472" top="0.74803149606299213" bottom="0.74803149606299213" header="0.31496062992125984" footer="0.31496062992125984"/>
  <pageSetup paperSize="9" scale="6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Расчет цены</vt:lpstr>
      <vt:lpstr>обоснование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USER</cp:lastModifiedBy>
  <cp:lastPrinted>2024-04-22T15:21:23Z</cp:lastPrinted>
  <dcterms:created xsi:type="dcterms:W3CDTF">2014-01-15T18:15:09Z</dcterms:created>
  <dcterms:modified xsi:type="dcterms:W3CDTF">2026-08-07T15:01:20Z</dcterms:modified>
</cp:coreProperties>
</file>