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ipina_sn\Desktop\2024 Г. КОНКУРС ПИТАНИЕ ШКОЛА + САД\2026-2027 школа\"/>
    </mc:Choice>
  </mc:AlternateContent>
  <xr:revisionPtr revIDLastSave="0" documentId="13_ncr:1_{3F40F2C8-D222-4069-85BA-D239C9AD73E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НМЦ" sheetId="1" r:id="rId1"/>
    <sheet name="НМЦ (2)" sheetId="2" r:id="rId2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7" i="2" l="1"/>
  <c r="L7" i="2"/>
  <c r="K7" i="2"/>
  <c r="J7" i="2"/>
  <c r="I7" i="2"/>
  <c r="I6" i="2"/>
  <c r="J6" i="2" s="1"/>
  <c r="K6" i="2" s="1"/>
  <c r="I5" i="2"/>
  <c r="J5" i="2" l="1"/>
  <c r="K5" i="2" s="1"/>
  <c r="M5" i="2"/>
  <c r="L5" i="2"/>
  <c r="M6" i="2"/>
  <c r="L6" i="2"/>
  <c r="I5" i="1"/>
  <c r="M5" i="1" s="1"/>
  <c r="I8" i="2" l="1"/>
  <c r="I7" i="1"/>
  <c r="I6" i="1"/>
  <c r="L5" i="1"/>
  <c r="J6" i="1" l="1"/>
  <c r="K6" i="1" s="1"/>
  <c r="M6" i="1"/>
  <c r="L7" i="1"/>
  <c r="M7" i="1"/>
  <c r="L6" i="1"/>
  <c r="J5" i="1"/>
  <c r="K5" i="1" s="1"/>
  <c r="J7" i="1"/>
  <c r="K7" i="1" s="1"/>
  <c r="I8" i="1" l="1"/>
</calcChain>
</file>

<file path=xl/sharedStrings.xml><?xml version="1.0" encoding="utf-8"?>
<sst xmlns="http://schemas.openxmlformats.org/spreadsheetml/2006/main" count="68" uniqueCount="38">
  <si>
    <t>№</t>
  </si>
  <si>
    <t xml:space="preserve">Наименование товара (работ, услуг) 
</t>
  </si>
  <si>
    <t>Основыне характеристи объекта закупки</t>
  </si>
  <si>
    <t>Ед. изм</t>
  </si>
  <si>
    <t>Кол-во</t>
  </si>
  <si>
    <t>Коммерческие предложения (руб./ед.изм.)</t>
  </si>
  <si>
    <t>Оценка однородности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</si>
  <si>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</si>
  <si>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 xml:space="preserve">Коммерческое предложение                       № 1 </t>
  </si>
  <si>
    <t xml:space="preserve">Коммерческое предложение                        № 2 </t>
  </si>
  <si>
    <t xml:space="preserve">Коммерческое предложение                 № 3 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</si>
  <si>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</si>
  <si>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</si>
  <si>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0"/>
        <rFont val="Times New Roman"/>
        <charset val="204"/>
      </rPr>
      <t xml:space="preserve">коэффициент вариации цен V (%)           </t>
    </r>
    <r>
      <rPr>
        <i/>
        <sz val="10"/>
        <rFont val="Times New Roman"/>
        <charset val="204"/>
      </rPr>
      <t xml:space="preserve">         (не должен превышать 33%)</t>
    </r>
  </si>
  <si>
    <t>Средняя арифметическая цена за единицу     руб.</t>
  </si>
  <si>
    <t>Расчет Н (МЦК) по формуле                             v - количество (объем) закупаемого товара (работы, услуги);
     ц - ср. цена за единицу    ЦКЕП = v*ц</t>
  </si>
  <si>
    <t xml:space="preserve">В соответствии с описанием предмета закупки </t>
  </si>
  <si>
    <t>Дето-дни</t>
  </si>
  <si>
    <t>В результате проведенного расчета Н(М)Ц договора составила:</t>
  </si>
  <si>
    <t>рублей</t>
  </si>
  <si>
    <t xml:space="preserve">Приложение № 4 к конкурсной документации
</t>
  </si>
  <si>
    <t>Обоснование начальной (максимальной) цены договора на оказание услуг общественного питания для обучающихся МАОУ г. Иркутска ОК «Лесной»</t>
  </si>
  <si>
    <t xml:space="preserve">При определении начальной (максимальной) цены договора на оказание услуг  общественного питания для обучающихся МАОУ г. Иркутска ОК «Лесной» применен метод сопоставимых рыночных цен (анализа рынка). </t>
  </si>
  <si>
    <t>1.</t>
  </si>
  <si>
    <t>3.</t>
  </si>
  <si>
    <t>В связи с доведенными лимитами бюджетных обязательств на 2025-2026 г.г. - 9 266 070 (девять миллионов двести шестьдесят шесть тысяч семьдесят) рублей 00 копеек  , а также, учитывая требования части 2 статьи 72, части 3 статьи 219 Бюджетного кодекса Российской Федерации, начальная (максимальная) цена договора устанавливается в размере 9 266 070 (девять миллионов двести шестьдесят шесть тысяч семьдесят) рублей 00 копеек</t>
  </si>
  <si>
    <t>Обучающиеся 7-11 лет, 12 и старше. Одноразовое питание завтрак (обед)</t>
  </si>
  <si>
    <t>Обучающиеся 7-11 лет,12  и старше. Одноразовое питание - завтрак (обед)</t>
  </si>
  <si>
    <t>2.</t>
  </si>
  <si>
    <t>Обучающиеся 7-11 лет, 12 и старше. Двухразовое питание</t>
  </si>
  <si>
    <t>В соответствии с техническим заданием</t>
  </si>
  <si>
    <t>В соответствии  техническим заданием</t>
  </si>
  <si>
    <t>В результате проведенного расчета Н(М)ЦД договора составила:</t>
  </si>
  <si>
    <t xml:space="preserve">Приложение № 3 к конкурсной документации
</t>
  </si>
  <si>
    <t>Обучающиеся 7-11 лет. Одноразовое питание завтрак (обед)</t>
  </si>
  <si>
    <t>Обучающиеся 12 лет и старше. Одноразовое питание завтрак (обед)</t>
  </si>
  <si>
    <t>Обучающиеся 12 и старше. Двухразовое питание</t>
  </si>
  <si>
    <r>
      <t xml:space="preserve">С учетом положений статьи 34 Бюджетного кодекса Российской Федерации, регламентирующей принцип эффективности использования денежных средств (необходимость достижения заданных результатов с использованием наименьшего объема средств (экономии) и (или) достижения наилучшего результата с использованием определенного объема средств (результативности)) начальная (максимальная) цена договора устанавливается в размере </t>
    </r>
    <r>
      <rPr>
        <b/>
        <sz val="12"/>
        <rFont val="Times New Roman"/>
        <family val="1"/>
        <charset val="204"/>
      </rPr>
      <t>8 674 548 (восемь миллионов шестьсот семьдесят четыре тысячи пятьсот сорок восемь) рублей 00 копеек.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</si>
</sst>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\ ##0.00_р_._-;\-* #\ ##0.00_р_._-;_-* &quot;-&quot;??_р_._-;_-@_-"/>
    <numFmt numFmtId="165" formatCode="0.0000"/>
    <numFmt numFmtId="166" formatCode="_-* #\ ##0.00\ _₽_-;\-* #\ ##0.00\ _₽_-;_-* &quot;-&quot;??\ _₽_-;_-@_-"/>
    <numFmt numFmtId="167" formatCode="#\ ##0.00"/>
  </numFmts>
  <fonts count="14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charset val="204"/>
    </font>
    <font>
      <sz val="12"/>
      <name val="Times New Roman"/>
      <charset val="204"/>
    </font>
    <font>
      <sz val="11"/>
      <name val="Times New Roman"/>
      <charset val="204"/>
    </font>
    <font>
      <sz val="10"/>
      <color indexed="8"/>
      <name val="Times New Roman"/>
      <charset val="204"/>
    </font>
    <font>
      <b/>
      <sz val="12"/>
      <name val="Times New Roman"/>
      <charset val="204"/>
    </font>
    <font>
      <b/>
      <sz val="10"/>
      <name val="Times New Roman"/>
      <charset val="204"/>
    </font>
    <font>
      <sz val="11"/>
      <color indexed="8"/>
      <name val="Calibri"/>
      <charset val="204"/>
    </font>
    <font>
      <i/>
      <sz val="10"/>
      <name val="Times New Roman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3" fillId="0" borderId="0" xfId="0" applyFont="1" applyFill="1"/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/>
    <xf numFmtId="0" fontId="5" fillId="0" borderId="0" xfId="0" applyFont="1" applyFill="1"/>
    <xf numFmtId="0" fontId="2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Fill="1" applyBorder="1"/>
    <xf numFmtId="0" fontId="6" fillId="0" borderId="0" xfId="0" applyFont="1" applyAlignment="1"/>
    <xf numFmtId="0" fontId="3" fillId="0" borderId="0" xfId="0" applyFont="1"/>
    <xf numFmtId="0" fontId="3" fillId="0" borderId="0" xfId="0" applyFont="1" applyAlignment="1" applyProtection="1">
      <alignment wrapText="1"/>
      <protection locked="0"/>
    </xf>
    <xf numFmtId="165" fontId="3" fillId="0" borderId="0" xfId="0" applyNumberFormat="1" applyFont="1" applyFill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2" fillId="0" borderId="0" xfId="0" applyFont="1" applyBorder="1"/>
    <xf numFmtId="0" fontId="5" fillId="0" borderId="0" xfId="0" applyFont="1" applyBorder="1"/>
    <xf numFmtId="0" fontId="7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67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top" wrapText="1"/>
    </xf>
    <xf numFmtId="164" fontId="2" fillId="0" borderId="0" xfId="0" applyNumberFormat="1" applyFont="1"/>
    <xf numFmtId="164" fontId="4" fillId="0" borderId="0" xfId="0" applyNumberFormat="1" applyFont="1" applyFill="1" applyAlignment="1" applyProtection="1">
      <alignment vertical="center"/>
      <protection locked="0"/>
    </xf>
    <xf numFmtId="166" fontId="2" fillId="0" borderId="0" xfId="0" applyNumberFormat="1" applyFont="1"/>
    <xf numFmtId="164" fontId="6" fillId="0" borderId="0" xfId="1" applyFont="1" applyFill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6" fillId="0" borderId="0" xfId="0" applyFont="1" applyFill="1" applyAlignment="1">
      <alignment horizontal="left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2" fontId="10" fillId="0" borderId="1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/>
    <xf numFmtId="0" fontId="6" fillId="0" borderId="0" xfId="0" applyFont="1" applyBorder="1" applyAlignment="1">
      <alignment horizontal="left" vertical="center"/>
    </xf>
    <xf numFmtId="0" fontId="6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left"/>
    </xf>
    <xf numFmtId="0" fontId="0" fillId="0" borderId="0" xfId="0" applyFill="1" applyAlignment="1"/>
    <xf numFmtId="0" fontId="3" fillId="0" borderId="0" xfId="0" applyFont="1" applyAlignment="1" applyProtection="1">
      <alignment horizontal="left" vertical="top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13" fillId="0" borderId="0" xfId="0" applyFont="1" applyFill="1" applyAlignment="1">
      <alignment wrapText="1"/>
    </xf>
    <xf numFmtId="0" fontId="1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3</xdr:row>
      <xdr:rowOff>1476375</xdr:rowOff>
    </xdr:from>
    <xdr:to>
      <xdr:col>10</xdr:col>
      <xdr:colOff>600075</xdr:colOff>
      <xdr:row>3</xdr:row>
      <xdr:rowOff>1819275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0487025" y="3324225"/>
          <a:ext cx="5905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169208</xdr:colOff>
      <xdr:row>3</xdr:row>
      <xdr:rowOff>1266265</xdr:rowOff>
    </xdr:from>
    <xdr:to>
      <xdr:col>9</xdr:col>
      <xdr:colOff>674033</xdr:colOff>
      <xdr:row>3</xdr:row>
      <xdr:rowOff>1523440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9751060" y="3114040"/>
          <a:ext cx="50482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3</xdr:row>
      <xdr:rowOff>1476375</xdr:rowOff>
    </xdr:from>
    <xdr:to>
      <xdr:col>10</xdr:col>
      <xdr:colOff>600075</xdr:colOff>
      <xdr:row>3</xdr:row>
      <xdr:rowOff>1819275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1370945" y="3320415"/>
          <a:ext cx="5905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169208</xdr:colOff>
      <xdr:row>3</xdr:row>
      <xdr:rowOff>1266265</xdr:rowOff>
    </xdr:from>
    <xdr:to>
      <xdr:col>9</xdr:col>
      <xdr:colOff>674033</xdr:colOff>
      <xdr:row>3</xdr:row>
      <xdr:rowOff>1523440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0608608" y="3110305"/>
          <a:ext cx="50482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O24"/>
  <sheetViews>
    <sheetView zoomScale="80" zoomScaleNormal="80" workbookViewId="0">
      <selection activeCell="B12" sqref="B12:N12"/>
    </sheetView>
  </sheetViews>
  <sheetFormatPr defaultColWidth="9.140625" defaultRowHeight="12.75" x14ac:dyDescent="0.2"/>
  <cols>
    <col min="1" max="1" width="3.140625" style="4" customWidth="1"/>
    <col min="2" max="2" width="39.5703125" style="4" customWidth="1"/>
    <col min="3" max="3" width="20.5703125" style="4" customWidth="1"/>
    <col min="4" max="4" width="8.42578125" style="4" customWidth="1"/>
    <col min="5" max="5" width="8.85546875" style="4" customWidth="1"/>
    <col min="6" max="6" width="15.42578125" style="4" customWidth="1"/>
    <col min="7" max="7" width="16.140625" style="4" customWidth="1"/>
    <col min="8" max="8" width="15.7109375" style="4" customWidth="1"/>
    <col min="9" max="9" width="24.42578125" style="4" customWidth="1"/>
    <col min="10" max="10" width="13.42578125" style="4" customWidth="1"/>
    <col min="11" max="11" width="10.140625" style="5" customWidth="1"/>
    <col min="12" max="12" width="18" style="4" customWidth="1"/>
    <col min="13" max="13" width="16.140625" style="4" customWidth="1"/>
    <col min="14" max="14" width="23.5703125" style="4" customWidth="1"/>
    <col min="15" max="16384" width="9.140625" style="4"/>
  </cols>
  <sheetData>
    <row r="1" spans="1:171" s="1" customFormat="1" ht="67.5" customHeight="1" x14ac:dyDescent="0.2">
      <c r="B1" s="6"/>
      <c r="I1" s="51" t="s">
        <v>20</v>
      </c>
      <c r="J1" s="51"/>
      <c r="K1" s="51"/>
      <c r="L1" s="51"/>
      <c r="M1" s="51"/>
    </row>
    <row r="2" spans="1:171" s="1" customFormat="1" ht="39" customHeight="1" x14ac:dyDescent="0.2">
      <c r="A2" s="52" t="s">
        <v>21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71" s="1" customFormat="1" ht="39" customHeight="1" x14ac:dyDescent="0.2">
      <c r="A3" s="48" t="s">
        <v>0</v>
      </c>
      <c r="B3" s="48" t="s">
        <v>1</v>
      </c>
      <c r="C3" s="48" t="s">
        <v>2</v>
      </c>
      <c r="D3" s="48" t="s">
        <v>3</v>
      </c>
      <c r="E3" s="48" t="s">
        <v>4</v>
      </c>
      <c r="F3" s="53" t="s">
        <v>5</v>
      </c>
      <c r="G3" s="53"/>
      <c r="H3" s="53"/>
      <c r="I3" s="54" t="s">
        <v>6</v>
      </c>
      <c r="J3" s="54"/>
      <c r="K3" s="54"/>
      <c r="L3" s="55" t="s">
        <v>7</v>
      </c>
      <c r="M3" s="55"/>
    </row>
    <row r="4" spans="1:171" s="1" customFormat="1" ht="144" customHeight="1" x14ac:dyDescent="0.2">
      <c r="A4" s="48"/>
      <c r="B4" s="48"/>
      <c r="C4" s="48"/>
      <c r="D4" s="48"/>
      <c r="E4" s="48"/>
      <c r="F4" s="7" t="s">
        <v>8</v>
      </c>
      <c r="G4" s="7" t="s">
        <v>9</v>
      </c>
      <c r="H4" s="7" t="s">
        <v>10</v>
      </c>
      <c r="I4" s="8" t="s">
        <v>11</v>
      </c>
      <c r="J4" s="8" t="s">
        <v>12</v>
      </c>
      <c r="K4" s="7" t="s">
        <v>13</v>
      </c>
      <c r="L4" s="21" t="s">
        <v>14</v>
      </c>
      <c r="M4" s="21" t="s">
        <v>15</v>
      </c>
      <c r="N4" s="36"/>
    </row>
    <row r="5" spans="1:171" s="1" customFormat="1" ht="45" x14ac:dyDescent="0.2">
      <c r="A5" s="34" t="s">
        <v>23</v>
      </c>
      <c r="B5" s="9" t="s">
        <v>26</v>
      </c>
      <c r="C5" s="9" t="s">
        <v>16</v>
      </c>
      <c r="D5" s="9" t="s">
        <v>17</v>
      </c>
      <c r="E5" s="32">
        <v>57750</v>
      </c>
      <c r="F5" s="33">
        <v>138</v>
      </c>
      <c r="G5" s="33">
        <v>130</v>
      </c>
      <c r="H5" s="33">
        <v>124</v>
      </c>
      <c r="I5" s="32">
        <f>AVERAGE(F5:H5)</f>
        <v>130.66666666666666</v>
      </c>
      <c r="J5" s="32">
        <f>SQRT(((SUM((POWER(H5-I5,2)),(POWER(G5-I5,2)),(POWER(F5-I5,2)))/(COLUMNS(F5:H5)-1))))</f>
        <v>7.0237691685684922</v>
      </c>
      <c r="K5" s="32">
        <f>J5/I5*100</f>
        <v>5.3753335473738462</v>
      </c>
      <c r="L5" s="32">
        <f>I5</f>
        <v>130.66666666666666</v>
      </c>
      <c r="M5" s="32">
        <f>E5*I5</f>
        <v>7545999.9999999991</v>
      </c>
      <c r="N5" s="36"/>
    </row>
    <row r="6" spans="1:171" s="1" customFormat="1" ht="45" x14ac:dyDescent="0.2">
      <c r="A6" s="34" t="s">
        <v>28</v>
      </c>
      <c r="B6" s="9" t="s">
        <v>27</v>
      </c>
      <c r="C6" s="9" t="s">
        <v>16</v>
      </c>
      <c r="D6" s="9" t="s">
        <v>17</v>
      </c>
      <c r="E6" s="32">
        <v>15675</v>
      </c>
      <c r="F6" s="33">
        <v>160</v>
      </c>
      <c r="G6" s="33">
        <v>151</v>
      </c>
      <c r="H6" s="33">
        <v>144</v>
      </c>
      <c r="I6" s="32">
        <f>AVERAGE(F6:H6)</f>
        <v>151.66666666666666</v>
      </c>
      <c r="J6" s="32">
        <f>SQRT(((SUM((POWER(H6-I6,2)),(POWER(G6-I6,2)),(POWER(F6-I6,2)))/(COLUMNS(F6:H6)-1))))</f>
        <v>8.0208062770106423</v>
      </c>
      <c r="K6" s="32">
        <f>J6/I6*100</f>
        <v>5.288443699127896</v>
      </c>
      <c r="L6" s="32">
        <f>I6</f>
        <v>151.66666666666666</v>
      </c>
      <c r="M6" s="32">
        <f t="shared" ref="M6:M7" si="0">E6*I6</f>
        <v>2377375</v>
      </c>
      <c r="N6" s="36"/>
    </row>
    <row r="7" spans="1:171" s="10" customFormat="1" ht="45" x14ac:dyDescent="0.2">
      <c r="A7" s="10" t="s">
        <v>24</v>
      </c>
      <c r="B7" s="35" t="s">
        <v>29</v>
      </c>
      <c r="C7" s="9" t="s">
        <v>16</v>
      </c>
      <c r="D7" s="9" t="s">
        <v>17</v>
      </c>
      <c r="E7" s="32">
        <v>990</v>
      </c>
      <c r="F7" s="32">
        <v>271</v>
      </c>
      <c r="G7" s="32">
        <v>254</v>
      </c>
      <c r="H7" s="32">
        <v>243</v>
      </c>
      <c r="I7" s="32">
        <f t="shared" ref="I7" si="1">AVERAGE(F7:H7)</f>
        <v>256</v>
      </c>
      <c r="J7" s="32">
        <f t="shared" ref="J7" si="2">SQRT(((SUM((POWER(H7-I7,2)),(POWER(G7-I7,2)),(POWER(F7-I7,2)))/(COLUMNS(F7:H7)-1))))</f>
        <v>14.106735979665885</v>
      </c>
      <c r="K7" s="32">
        <f t="shared" ref="K7" si="3">J7/I7*100</f>
        <v>5.5104437420569861</v>
      </c>
      <c r="L7" s="32">
        <f t="shared" ref="L7" si="4">I7</f>
        <v>256</v>
      </c>
      <c r="M7" s="32">
        <f t="shared" si="0"/>
        <v>253440</v>
      </c>
      <c r="N7" s="36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31"/>
      <c r="DE7" s="31"/>
      <c r="DF7" s="31"/>
      <c r="DG7" s="31"/>
      <c r="DH7" s="31"/>
      <c r="DI7" s="31"/>
      <c r="DJ7" s="31"/>
      <c r="DK7" s="31"/>
      <c r="DL7" s="31"/>
      <c r="DM7" s="31"/>
      <c r="DN7" s="31"/>
      <c r="DO7" s="31"/>
      <c r="DP7" s="31"/>
      <c r="DQ7" s="31"/>
      <c r="DR7" s="31"/>
      <c r="DS7" s="31"/>
      <c r="DT7" s="31"/>
      <c r="DU7" s="31"/>
      <c r="DV7" s="31"/>
      <c r="DW7" s="31"/>
      <c r="DX7" s="31"/>
      <c r="DY7" s="31"/>
      <c r="DZ7" s="31"/>
      <c r="EA7" s="31"/>
      <c r="EB7" s="31"/>
      <c r="EC7" s="31"/>
      <c r="ED7" s="31"/>
      <c r="EE7" s="31"/>
      <c r="EF7" s="31"/>
      <c r="EG7" s="31"/>
      <c r="EH7" s="31"/>
      <c r="EI7" s="31"/>
      <c r="EJ7" s="31"/>
      <c r="EK7" s="31"/>
      <c r="EL7" s="31"/>
      <c r="EM7" s="31"/>
      <c r="EN7" s="31"/>
      <c r="EO7" s="31"/>
      <c r="EP7" s="31"/>
      <c r="EQ7" s="31"/>
      <c r="ER7" s="31"/>
      <c r="ES7" s="31"/>
      <c r="ET7" s="31"/>
      <c r="EU7" s="31"/>
      <c r="EV7" s="31"/>
      <c r="EW7" s="31"/>
      <c r="EX7" s="31"/>
      <c r="EY7" s="31"/>
      <c r="EZ7" s="31"/>
      <c r="FA7" s="31"/>
      <c r="FB7" s="31"/>
      <c r="FC7" s="31"/>
      <c r="FD7" s="31"/>
      <c r="FE7" s="31"/>
      <c r="FF7" s="31"/>
      <c r="FG7" s="31"/>
      <c r="FH7" s="31"/>
      <c r="FI7" s="31"/>
      <c r="FJ7" s="31"/>
      <c r="FK7" s="31"/>
      <c r="FL7" s="31"/>
      <c r="FM7" s="31"/>
      <c r="FN7" s="31"/>
      <c r="FO7" s="30"/>
    </row>
    <row r="8" spans="1:171" s="1" customFormat="1" ht="15.75" customHeight="1" x14ac:dyDescent="0.2">
      <c r="A8" s="43" t="s">
        <v>18</v>
      </c>
      <c r="B8" s="43"/>
      <c r="C8" s="43"/>
      <c r="D8" s="43"/>
      <c r="E8" s="43"/>
      <c r="F8" s="43"/>
      <c r="G8" s="43"/>
      <c r="H8" s="43"/>
      <c r="I8" s="29">
        <f>SUM(M5:M7)</f>
        <v>10176815</v>
      </c>
      <c r="J8" s="22" t="s">
        <v>19</v>
      </c>
      <c r="K8" s="23"/>
      <c r="L8" s="22"/>
      <c r="M8" s="24"/>
    </row>
    <row r="9" spans="1:171" s="2" customFormat="1" ht="33" customHeight="1" x14ac:dyDescent="0.25">
      <c r="A9" s="44" t="s">
        <v>22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</row>
    <row r="10" spans="1:171" s="1" customFormat="1" ht="15.75" customHeight="1" x14ac:dyDescent="0.25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6"/>
      <c r="M10" s="46"/>
    </row>
    <row r="11" spans="1:171" s="3" customFormat="1" ht="14.25" customHeight="1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1"/>
      <c r="L11" s="25"/>
      <c r="M11" s="25"/>
    </row>
    <row r="12" spans="1:171" s="2" customFormat="1" ht="101.25" customHeight="1" x14ac:dyDescent="0.25">
      <c r="B12" s="49" t="s">
        <v>25</v>
      </c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</row>
    <row r="13" spans="1:171" s="2" customFormat="1" ht="16.5" customHeight="1" x14ac:dyDescent="0.25">
      <c r="A13" s="14"/>
      <c r="B13" s="14"/>
      <c r="C13" s="14"/>
      <c r="D13" s="15"/>
      <c r="E13" s="15"/>
      <c r="F13" s="15"/>
      <c r="G13" s="15"/>
      <c r="H13" s="15"/>
      <c r="I13" s="26"/>
      <c r="J13" s="1"/>
      <c r="K13" s="6"/>
      <c r="L13" s="1"/>
      <c r="M13" s="1"/>
    </row>
    <row r="14" spans="1:171" s="1" customFormat="1" x14ac:dyDescent="0.2">
      <c r="K14" s="6"/>
    </row>
    <row r="15" spans="1:171" s="1" customFormat="1" ht="15.75" x14ac:dyDescent="0.25">
      <c r="A15" s="47"/>
      <c r="B15" s="47"/>
      <c r="C15" s="47"/>
      <c r="D15" s="47"/>
      <c r="E15" s="15"/>
      <c r="F15" s="16"/>
      <c r="G15" s="17"/>
      <c r="H15" s="18"/>
      <c r="I15" s="27"/>
      <c r="J15" s="3"/>
      <c r="K15" s="3"/>
      <c r="L15" s="3"/>
      <c r="M15" s="3"/>
    </row>
    <row r="16" spans="1:171" s="1" customFormat="1" ht="15.75" x14ac:dyDescent="0.25">
      <c r="A16" s="2"/>
      <c r="B16" s="2"/>
      <c r="C16" s="2"/>
      <c r="D16" s="2"/>
      <c r="E16" s="2"/>
      <c r="F16" s="2"/>
      <c r="G16" s="2"/>
      <c r="H16" s="13"/>
      <c r="I16" s="2"/>
      <c r="J16" s="2"/>
      <c r="K16" s="2"/>
      <c r="L16" s="2"/>
      <c r="M16" s="2"/>
    </row>
    <row r="17" spans="1:13" ht="15.75" x14ac:dyDescent="0.25">
      <c r="A17" s="2"/>
      <c r="B17" s="2"/>
      <c r="C17" s="2"/>
      <c r="D17" s="2"/>
      <c r="E17" s="2"/>
      <c r="F17" s="2"/>
      <c r="G17" s="2"/>
      <c r="H17" s="13"/>
      <c r="I17" s="2"/>
      <c r="J17" s="2"/>
      <c r="K17" s="2"/>
      <c r="L17" s="2"/>
      <c r="M17" s="2"/>
    </row>
    <row r="18" spans="1:13" x14ac:dyDescent="0.2">
      <c r="A18" s="1"/>
      <c r="B18" s="1"/>
      <c r="C18" s="1"/>
      <c r="D18" s="1"/>
      <c r="E18" s="1"/>
      <c r="F18" s="1"/>
      <c r="G18" s="1"/>
      <c r="H18" s="19"/>
      <c r="I18" s="1"/>
      <c r="J18" s="1"/>
      <c r="K18" s="6"/>
      <c r="L18" s="1"/>
      <c r="M18" s="1"/>
    </row>
    <row r="19" spans="1:13" x14ac:dyDescent="0.2">
      <c r="A19" s="1"/>
      <c r="B19" s="1"/>
      <c r="C19" s="1"/>
      <c r="D19" s="1"/>
      <c r="E19" s="1"/>
      <c r="F19" s="1"/>
      <c r="G19" s="1"/>
      <c r="H19" s="19"/>
      <c r="I19" s="28"/>
      <c r="J19" s="1"/>
      <c r="K19" s="6"/>
      <c r="L19" s="1"/>
      <c r="M19" s="1"/>
    </row>
    <row r="20" spans="1:13" x14ac:dyDescent="0.2">
      <c r="A20" s="1"/>
      <c r="B20" s="1"/>
      <c r="C20" s="1"/>
      <c r="D20" s="1"/>
      <c r="E20" s="1"/>
      <c r="F20" s="1"/>
      <c r="G20" s="1"/>
      <c r="H20" s="19"/>
      <c r="I20" s="1"/>
      <c r="J20" s="1"/>
      <c r="K20" s="6"/>
      <c r="L20" s="1"/>
      <c r="M20" s="1"/>
    </row>
    <row r="21" spans="1:13" x14ac:dyDescent="0.2">
      <c r="H21" s="20"/>
    </row>
    <row r="22" spans="1:13" x14ac:dyDescent="0.2">
      <c r="H22" s="20"/>
    </row>
    <row r="23" spans="1:13" x14ac:dyDescent="0.2">
      <c r="H23" s="20"/>
    </row>
    <row r="24" spans="1:13" x14ac:dyDescent="0.2">
      <c r="H24" s="20"/>
    </row>
  </sheetData>
  <mergeCells count="15">
    <mergeCell ref="I1:M1"/>
    <mergeCell ref="A2:M2"/>
    <mergeCell ref="F3:H3"/>
    <mergeCell ref="I3:K3"/>
    <mergeCell ref="L3:M3"/>
    <mergeCell ref="A8:H8"/>
    <mergeCell ref="A9:M9"/>
    <mergeCell ref="A10:M10"/>
    <mergeCell ref="A15:D15"/>
    <mergeCell ref="A3:A4"/>
    <mergeCell ref="B3:B4"/>
    <mergeCell ref="C3:C4"/>
    <mergeCell ref="D3:D4"/>
    <mergeCell ref="E3:E4"/>
    <mergeCell ref="B12:N12"/>
  </mergeCells>
  <pageMargins left="0.51181102362204722" right="0.31496062992125984" top="0.11811023622047245" bottom="0.15748031496062992" header="0" footer="0"/>
  <pageSetup paperSize="9" scale="6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4"/>
  <sheetViews>
    <sheetView tabSelected="1" zoomScale="80" zoomScaleNormal="80" workbookViewId="0">
      <selection activeCell="P4" sqref="P4"/>
    </sheetView>
  </sheetViews>
  <sheetFormatPr defaultColWidth="9.140625" defaultRowHeight="12.75" x14ac:dyDescent="0.2"/>
  <cols>
    <col min="1" max="1" width="3.140625" style="4" customWidth="1"/>
    <col min="2" max="2" width="39.5703125" style="4" customWidth="1"/>
    <col min="3" max="3" width="20.5703125" style="4" customWidth="1"/>
    <col min="4" max="4" width="8.42578125" style="4" customWidth="1"/>
    <col min="5" max="5" width="8.85546875" style="4" customWidth="1"/>
    <col min="6" max="6" width="15.42578125" style="4" customWidth="1"/>
    <col min="7" max="7" width="16.140625" style="4" customWidth="1"/>
    <col min="8" max="8" width="15.7109375" style="4" customWidth="1"/>
    <col min="9" max="9" width="24.42578125" style="4" customWidth="1"/>
    <col min="10" max="10" width="13.42578125" style="4" customWidth="1"/>
    <col min="11" max="11" width="10.140625" style="5" customWidth="1"/>
    <col min="12" max="12" width="18" style="4" customWidth="1"/>
    <col min="13" max="13" width="16.140625" style="4" customWidth="1"/>
    <col min="14" max="14" width="23.5703125" style="4" customWidth="1"/>
    <col min="15" max="15" width="9.140625" style="4"/>
    <col min="16" max="16" width="22.42578125" style="4" customWidth="1"/>
    <col min="17" max="16384" width="9.140625" style="4"/>
  </cols>
  <sheetData>
    <row r="1" spans="1:16" s="1" customFormat="1" ht="67.5" customHeight="1" x14ac:dyDescent="0.2">
      <c r="B1" s="6"/>
      <c r="I1" s="51" t="s">
        <v>33</v>
      </c>
      <c r="J1" s="51"/>
      <c r="K1" s="51"/>
      <c r="L1" s="51"/>
      <c r="M1" s="51"/>
    </row>
    <row r="2" spans="1:16" s="1" customFormat="1" ht="39" customHeight="1" x14ac:dyDescent="0.2">
      <c r="A2" s="52" t="s">
        <v>21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6" s="1" customFormat="1" ht="39" customHeight="1" x14ac:dyDescent="0.2">
      <c r="A3" s="48" t="s">
        <v>0</v>
      </c>
      <c r="B3" s="48" t="s">
        <v>1</v>
      </c>
      <c r="C3" s="48" t="s">
        <v>2</v>
      </c>
      <c r="D3" s="48" t="s">
        <v>3</v>
      </c>
      <c r="E3" s="48" t="s">
        <v>4</v>
      </c>
      <c r="F3" s="53" t="s">
        <v>5</v>
      </c>
      <c r="G3" s="53"/>
      <c r="H3" s="53"/>
      <c r="I3" s="54" t="s">
        <v>6</v>
      </c>
      <c r="J3" s="54"/>
      <c r="K3" s="54"/>
      <c r="L3" s="55" t="s">
        <v>7</v>
      </c>
      <c r="M3" s="55"/>
    </row>
    <row r="4" spans="1:16" s="1" customFormat="1" ht="144" customHeight="1" x14ac:dyDescent="0.2">
      <c r="A4" s="48"/>
      <c r="B4" s="48"/>
      <c r="C4" s="48"/>
      <c r="D4" s="48"/>
      <c r="E4" s="48"/>
      <c r="F4" s="38" t="s">
        <v>8</v>
      </c>
      <c r="G4" s="38" t="s">
        <v>9</v>
      </c>
      <c r="H4" s="38" t="s">
        <v>10</v>
      </c>
      <c r="I4" s="39" t="s">
        <v>11</v>
      </c>
      <c r="J4" s="39" t="s">
        <v>12</v>
      </c>
      <c r="K4" s="38" t="s">
        <v>13</v>
      </c>
      <c r="L4" s="40" t="s">
        <v>14</v>
      </c>
      <c r="M4" s="40" t="s">
        <v>15</v>
      </c>
      <c r="N4" s="36"/>
    </row>
    <row r="5" spans="1:16" s="1" customFormat="1" ht="45" x14ac:dyDescent="0.2">
      <c r="A5" s="34" t="s">
        <v>23</v>
      </c>
      <c r="B5" s="10" t="s">
        <v>34</v>
      </c>
      <c r="C5" s="10" t="s">
        <v>30</v>
      </c>
      <c r="D5" s="10" t="s">
        <v>17</v>
      </c>
      <c r="E5" s="32">
        <v>52540</v>
      </c>
      <c r="F5" s="41">
        <v>128.16999999999999</v>
      </c>
      <c r="G5" s="41">
        <v>134.37</v>
      </c>
      <c r="H5" s="41">
        <v>142.63999999999999</v>
      </c>
      <c r="I5" s="32">
        <f>AVERAGE(F5:H5)</f>
        <v>135.05999999999997</v>
      </c>
      <c r="J5" s="32">
        <f>SQRT(((SUM((POWER(H5-I5,2)),(POWER(G5-I5,2)),(POWER(F5-I5,2)))/(COLUMNS(F5:H5)-1))))</f>
        <v>7.2596349770494646</v>
      </c>
      <c r="K5" s="32">
        <f>J5/I5*100</f>
        <v>5.3751184488741792</v>
      </c>
      <c r="L5" s="32">
        <f>I5</f>
        <v>135.05999999999997</v>
      </c>
      <c r="M5" s="32">
        <f>E5*I5</f>
        <v>7096052.3999999985</v>
      </c>
      <c r="N5" s="36"/>
      <c r="O5" s="6"/>
      <c r="P5" s="42"/>
    </row>
    <row r="6" spans="1:16" s="1" customFormat="1" ht="45" x14ac:dyDescent="0.2">
      <c r="A6" s="34" t="s">
        <v>28</v>
      </c>
      <c r="B6" s="10" t="s">
        <v>35</v>
      </c>
      <c r="C6" s="10" t="s">
        <v>31</v>
      </c>
      <c r="D6" s="10" t="s">
        <v>17</v>
      </c>
      <c r="E6" s="32">
        <v>14256</v>
      </c>
      <c r="F6" s="41">
        <v>149.22</v>
      </c>
      <c r="G6" s="41">
        <v>156.47</v>
      </c>
      <c r="H6" s="41">
        <v>165.8</v>
      </c>
      <c r="I6" s="32">
        <f>AVERAGE(F6:H6)</f>
        <v>157.16333333333333</v>
      </c>
      <c r="J6" s="32">
        <f>SQRT(((SUM((POWER(H6-I6,2)),(POWER(G6-I6,2)),(POWER(F6-I6,2)))/(COLUMNS(F6:H6)-1))))</f>
        <v>8.3117166297542564</v>
      </c>
      <c r="K6" s="32">
        <f>J6/I6*100</f>
        <v>5.2885851002699464</v>
      </c>
      <c r="L6" s="32">
        <f>I6</f>
        <v>157.16333333333333</v>
      </c>
      <c r="M6" s="32">
        <f t="shared" ref="M6:M7" si="0">E6*I6</f>
        <v>2240520.48</v>
      </c>
      <c r="N6" s="36"/>
      <c r="O6" s="6"/>
      <c r="P6" s="42"/>
    </row>
    <row r="7" spans="1:16" s="1" customFormat="1" ht="45" x14ac:dyDescent="0.2">
      <c r="A7" s="34" t="s">
        <v>24</v>
      </c>
      <c r="B7" s="10" t="s">
        <v>36</v>
      </c>
      <c r="C7" s="10" t="s">
        <v>31</v>
      </c>
      <c r="D7" s="10" t="s">
        <v>17</v>
      </c>
      <c r="E7" s="32">
        <v>720</v>
      </c>
      <c r="F7" s="41">
        <v>251.34</v>
      </c>
      <c r="G7" s="41">
        <v>262.72000000000003</v>
      </c>
      <c r="H7" s="41">
        <v>280.3</v>
      </c>
      <c r="I7" s="32">
        <f>AVERAGE(F7:H7)</f>
        <v>264.78666666666669</v>
      </c>
      <c r="J7" s="32">
        <f>SQRT(((SUM((POWER(H7-I7,2)),(POWER(G7-I7,2)),(POWER(F7-I7,2)))/(COLUMNS(F7:H7)-1))))</f>
        <v>14.590193053326381</v>
      </c>
      <c r="K7" s="32">
        <f>J7/I7*100</f>
        <v>5.5101690870611737</v>
      </c>
      <c r="L7" s="32">
        <f>I7</f>
        <v>264.78666666666669</v>
      </c>
      <c r="M7" s="32">
        <f t="shared" si="0"/>
        <v>190646.40000000002</v>
      </c>
      <c r="N7" s="36"/>
      <c r="O7" s="6"/>
      <c r="P7" s="42"/>
    </row>
    <row r="8" spans="1:16" s="1" customFormat="1" ht="15.75" customHeight="1" x14ac:dyDescent="0.2">
      <c r="A8" s="43" t="s">
        <v>32</v>
      </c>
      <c r="B8" s="43"/>
      <c r="C8" s="43"/>
      <c r="D8" s="43"/>
      <c r="E8" s="43"/>
      <c r="F8" s="43"/>
      <c r="G8" s="43"/>
      <c r="H8" s="43"/>
      <c r="I8" s="29">
        <f>SUM(M5:M7)</f>
        <v>9527219.2799999993</v>
      </c>
      <c r="J8" s="22" t="s">
        <v>19</v>
      </c>
      <c r="K8" s="23"/>
      <c r="L8" s="22"/>
      <c r="M8" s="24"/>
      <c r="O8" s="6"/>
      <c r="P8" s="42"/>
    </row>
    <row r="9" spans="1:16" s="2" customFormat="1" ht="33" customHeight="1" x14ac:dyDescent="0.25">
      <c r="A9" s="44" t="s">
        <v>22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</row>
    <row r="10" spans="1:16" s="1" customFormat="1" ht="15.75" customHeight="1" x14ac:dyDescent="0.25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6"/>
      <c r="M10" s="46"/>
    </row>
    <row r="11" spans="1:16" s="3" customFormat="1" ht="14.25" customHeight="1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37"/>
      <c r="L11" s="25"/>
      <c r="M11" s="25"/>
    </row>
    <row r="12" spans="1:16" s="2" customFormat="1" ht="101.25" customHeight="1" x14ac:dyDescent="0.25">
      <c r="B12" s="56" t="s">
        <v>37</v>
      </c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</row>
    <row r="13" spans="1:16" s="2" customFormat="1" ht="16.5" customHeight="1" x14ac:dyDescent="0.25">
      <c r="A13" s="14"/>
      <c r="B13" s="14"/>
      <c r="C13" s="14"/>
      <c r="D13" s="15"/>
      <c r="E13" s="15"/>
      <c r="F13" s="15"/>
      <c r="G13" s="15"/>
      <c r="H13" s="15"/>
      <c r="I13" s="26"/>
      <c r="J13" s="1"/>
      <c r="K13" s="6"/>
      <c r="L13" s="1"/>
      <c r="M13" s="1"/>
    </row>
    <row r="14" spans="1:16" s="1" customFormat="1" x14ac:dyDescent="0.2">
      <c r="K14" s="6"/>
    </row>
    <row r="15" spans="1:16" s="1" customFormat="1" ht="15.75" x14ac:dyDescent="0.25">
      <c r="A15" s="47"/>
      <c r="B15" s="47"/>
      <c r="C15" s="47"/>
      <c r="D15" s="47"/>
      <c r="E15" s="15"/>
      <c r="F15" s="16"/>
      <c r="G15" s="17"/>
      <c r="H15" s="18"/>
      <c r="I15" s="27"/>
      <c r="J15" s="3"/>
      <c r="K15" s="3"/>
      <c r="L15" s="3"/>
      <c r="M15" s="3"/>
    </row>
    <row r="16" spans="1:16" s="1" customFormat="1" ht="15.75" x14ac:dyDescent="0.25">
      <c r="A16" s="2"/>
      <c r="B16" s="2"/>
      <c r="C16" s="2"/>
      <c r="D16" s="2"/>
      <c r="E16" s="2"/>
      <c r="F16" s="2"/>
      <c r="G16" s="2"/>
      <c r="H16" s="13"/>
      <c r="I16" s="2"/>
      <c r="J16" s="2"/>
      <c r="K16" s="2"/>
      <c r="L16" s="2"/>
      <c r="M16" s="2"/>
    </row>
    <row r="17" spans="1:13" ht="15.75" x14ac:dyDescent="0.25">
      <c r="A17" s="2"/>
      <c r="B17" s="2"/>
      <c r="C17" s="2"/>
      <c r="D17" s="2"/>
      <c r="E17" s="2"/>
      <c r="F17" s="2"/>
      <c r="G17" s="2"/>
      <c r="H17" s="13"/>
      <c r="I17" s="2"/>
      <c r="J17" s="2"/>
      <c r="K17" s="2"/>
      <c r="L17" s="2"/>
      <c r="M17" s="2"/>
    </row>
    <row r="18" spans="1:13" x14ac:dyDescent="0.2">
      <c r="A18" s="1"/>
      <c r="B18" s="1"/>
      <c r="C18" s="1"/>
      <c r="D18" s="1"/>
      <c r="E18" s="1"/>
      <c r="F18" s="1"/>
      <c r="G18" s="1"/>
      <c r="H18" s="19"/>
      <c r="I18" s="1"/>
      <c r="J18" s="1"/>
      <c r="K18" s="6"/>
      <c r="L18" s="1"/>
      <c r="M18" s="1"/>
    </row>
    <row r="19" spans="1:13" x14ac:dyDescent="0.2">
      <c r="A19" s="1"/>
      <c r="B19" s="1"/>
      <c r="C19" s="1"/>
      <c r="D19" s="1"/>
      <c r="E19" s="1"/>
      <c r="F19" s="1"/>
      <c r="G19" s="1"/>
      <c r="H19" s="19"/>
      <c r="I19" s="28"/>
      <c r="J19" s="1"/>
      <c r="K19" s="6"/>
      <c r="L19" s="1"/>
      <c r="M19" s="1"/>
    </row>
    <row r="20" spans="1:13" x14ac:dyDescent="0.2">
      <c r="A20" s="1"/>
      <c r="B20" s="1"/>
      <c r="C20" s="1"/>
      <c r="D20" s="1"/>
      <c r="E20" s="1"/>
      <c r="F20" s="1"/>
      <c r="G20" s="1"/>
      <c r="H20" s="19"/>
      <c r="I20" s="1"/>
      <c r="J20" s="1"/>
      <c r="K20" s="6"/>
      <c r="L20" s="1"/>
      <c r="M20" s="1"/>
    </row>
    <row r="21" spans="1:13" x14ac:dyDescent="0.2">
      <c r="H21" s="20"/>
    </row>
    <row r="22" spans="1:13" x14ac:dyDescent="0.2">
      <c r="H22" s="20"/>
    </row>
    <row r="23" spans="1:13" x14ac:dyDescent="0.2">
      <c r="H23" s="20"/>
    </row>
    <row r="24" spans="1:13" x14ac:dyDescent="0.2">
      <c r="H24" s="20"/>
    </row>
  </sheetData>
  <mergeCells count="15">
    <mergeCell ref="I1:M1"/>
    <mergeCell ref="A2:M2"/>
    <mergeCell ref="A3:A4"/>
    <mergeCell ref="B3:B4"/>
    <mergeCell ref="C3:C4"/>
    <mergeCell ref="D3:D4"/>
    <mergeCell ref="E3:E4"/>
    <mergeCell ref="F3:H3"/>
    <mergeCell ref="I3:K3"/>
    <mergeCell ref="L3:M3"/>
    <mergeCell ref="A8:H8"/>
    <mergeCell ref="A9:M9"/>
    <mergeCell ref="A10:M10"/>
    <mergeCell ref="B12:N12"/>
    <mergeCell ref="A15:D15"/>
  </mergeCells>
  <pageMargins left="0.51181102362204722" right="0.31496062992125984" top="0.11811023622047245" bottom="0.15748031496062992" header="0" footer="0"/>
  <pageSetup paperSize="9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НМЦ</vt:lpstr>
      <vt:lpstr>НМЦ (2)</vt:lpstr>
    </vt:vector>
  </TitlesOfParts>
  <Company>департамент образования Сахалинской области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Милишкевич Александра Игоревна</dc:creator>
  <cp:lastModifiedBy>Антипина Снежана Николаевна</cp:lastModifiedBy>
  <cp:lastPrinted>2026-07-31T05:37:38Z</cp:lastPrinted>
  <dcterms:created xsi:type="dcterms:W3CDTF">2014-05-19T23:28:00Z</dcterms:created>
  <dcterms:modified xsi:type="dcterms:W3CDTF">2026-08-04T06:00:17Z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9214DA53634741AAA6EE266E88B49F59</vt:lpwstr>
  </property>
  <property fmtid="{D5CDD505-2E9C-101B-9397-08002B2CF9AE}" pid="3" name="KSOProductBuildVer">
    <vt:lpwstr>1049-11.2.0.11537</vt:lpwstr>
  </property>
</Properties>
</file>