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987"/>
  </bookViews>
  <sheets>
    <sheet name="Лист2" sheetId="1" r:id="rId1"/>
  </sheets>
  <definedNames>
    <definedName name="Print_Area_0" localSheetId="0">Лист2!$A$1:$N$24</definedName>
    <definedName name="Print_Area_0_0" localSheetId="0">Лист2!$A$1:$N$24</definedName>
    <definedName name="Print_Area_0_0_0" localSheetId="0">Лист2!$A$1:$N$24</definedName>
    <definedName name="Print_Area_0_0_0_0" localSheetId="0">Лист2!$A$1:$N$24</definedName>
    <definedName name="Print_Area_0_0_0_0_0" localSheetId="0">Лист2!$A$1:$N$24</definedName>
    <definedName name="Print_Area_0_0_0_0_0_0" localSheetId="0">Лист2!$A$1:$N$24</definedName>
    <definedName name="Print_Area_0_0_0_0_0_0_0" localSheetId="0">Лист2!$A$1:$N$24</definedName>
    <definedName name="Print_Area_0_0_0_0_0_0_0_0" localSheetId="0">Лист2!$A$1:$N$24</definedName>
    <definedName name="Print_Area_0_0_0_0_0_0_0_0_0" localSheetId="0">Лист2!$A$1:$N$24</definedName>
    <definedName name="Print_Area_0_0_0_0_0_0_0_0_0_0" localSheetId="0">Лист2!$A$1:$N$24</definedName>
    <definedName name="Print_Area_0_0_0_0_0_0_0_0_0_0_0" localSheetId="0">Лист2!$A$1:$N$24</definedName>
    <definedName name="Print_Area_0_0_0_0_0_0_0_0_0_0_0_0" localSheetId="0">Лист2!$A$1:$N$24</definedName>
    <definedName name="Print_Area_0_0_0_0_0_0_0_0_0_0_0_0_0" localSheetId="0">Лист2!$A$1:$N$24</definedName>
    <definedName name="Print_Area_0_0_0_0_0_0_0_0_0_0_0_0_0_0" localSheetId="0">Лист2!$A$1:$N$24</definedName>
    <definedName name="Print_Area_0_0_0_0_0_0_0_0_0_0_0_0_0_0_0" localSheetId="0">Лист2!$A$1:$N$24</definedName>
    <definedName name="Print_Area_0_0_0_0_0_0_0_0_0_0_0_0_0_0_0_0" localSheetId="0">Лист2!$A$1:$N$24</definedName>
    <definedName name="Print_Area_0_0_0_0_0_0_0_0_0_0_0_0_0_0_0_0_0" localSheetId="0">Лист2!$A$1:$N$24</definedName>
    <definedName name="Print_Area_0_0_0_0_0_0_0_0_0_0_0_0_0_0_0_0_0_0" localSheetId="0">Лист2!$A$1:$N$24</definedName>
    <definedName name="_xlnm.Print_Area" localSheetId="0">Лист2!$A$1:$N$24</definedName>
  </definedNames>
  <calcPr calcId="145621"/>
</workbook>
</file>

<file path=xl/calcChain.xml><?xml version="1.0" encoding="utf-8"?>
<calcChain xmlns="http://schemas.openxmlformats.org/spreadsheetml/2006/main">
  <c r="K7" i="1" l="1"/>
  <c r="L7" i="1" s="1"/>
  <c r="K8" i="1"/>
  <c r="L8" i="1" s="1"/>
  <c r="M8" i="1" s="1"/>
  <c r="N8" i="1" s="1"/>
  <c r="K9" i="1"/>
  <c r="L9" i="1" s="1"/>
  <c r="M9" i="1" s="1"/>
  <c r="N9" i="1" s="1"/>
  <c r="K10" i="1"/>
  <c r="L10" i="1" s="1"/>
  <c r="M10" i="1" s="1"/>
  <c r="N10" i="1" s="1"/>
  <c r="K11" i="1"/>
  <c r="L11" i="1" s="1"/>
  <c r="M11" i="1" s="1"/>
  <c r="N11" i="1" s="1"/>
  <c r="K12" i="1"/>
  <c r="L12" i="1" s="1"/>
  <c r="M12" i="1" s="1"/>
  <c r="N12" i="1" s="1"/>
  <c r="K13" i="1"/>
  <c r="L13" i="1" s="1"/>
  <c r="M13" i="1" s="1"/>
  <c r="N13" i="1" s="1"/>
  <c r="K14" i="1"/>
  <c r="L14" i="1" s="1"/>
  <c r="M14" i="1" s="1"/>
  <c r="N14" i="1" s="1"/>
  <c r="K15" i="1"/>
  <c r="L15" i="1" s="1"/>
  <c r="M15" i="1" s="1"/>
  <c r="N15" i="1" s="1"/>
  <c r="K16" i="1"/>
  <c r="L16" i="1" s="1"/>
  <c r="M16" i="1" s="1"/>
  <c r="N16" i="1" s="1"/>
  <c r="K17" i="1"/>
  <c r="L17" i="1" s="1"/>
  <c r="M17" i="1" s="1"/>
  <c r="N17" i="1" s="1"/>
  <c r="I8" i="1"/>
  <c r="I9" i="1"/>
  <c r="I10" i="1"/>
  <c r="I11" i="1"/>
  <c r="I12" i="1"/>
  <c r="I13" i="1"/>
  <c r="I14" i="1"/>
  <c r="I15" i="1"/>
  <c r="I16" i="1"/>
  <c r="I17" i="1"/>
  <c r="H8" i="1"/>
  <c r="H9" i="1"/>
  <c r="H10" i="1"/>
  <c r="H11" i="1"/>
  <c r="H12" i="1"/>
  <c r="H13" i="1"/>
  <c r="H14" i="1"/>
  <c r="H15" i="1"/>
  <c r="H16" i="1"/>
  <c r="H17" i="1"/>
  <c r="K18" i="1" l="1"/>
  <c r="J16" i="1"/>
  <c r="J12" i="1"/>
  <c r="J8" i="1"/>
  <c r="J14" i="1"/>
  <c r="J10" i="1"/>
  <c r="J17" i="1"/>
  <c r="J15" i="1"/>
  <c r="J11" i="1"/>
  <c r="J13" i="1"/>
  <c r="J9" i="1"/>
  <c r="H7" i="1"/>
  <c r="I7" i="1"/>
  <c r="M7" i="1" l="1"/>
  <c r="N7" i="1" s="1"/>
  <c r="N18" i="1" s="1"/>
  <c r="J7" i="1"/>
  <c r="H21" i="1" l="1"/>
</calcChain>
</file>

<file path=xl/comments1.xml><?xml version="1.0" encoding="utf-8"?>
<comments xmlns="http://schemas.openxmlformats.org/spreadsheetml/2006/main">
  <authors>
    <author/>
    <author>Автор</author>
  </authors>
  <commentList>
    <comment ref="B2" authorId="0">
      <text>
        <r>
          <rPr>
            <sz val="11"/>
            <color rgb="FF000000"/>
            <rFont val="Calibri"/>
            <family val="2"/>
            <charset val="1"/>
          </rPr>
          <t>Здесь необходимо указать предмет контракта</t>
        </r>
      </text>
    </comment>
    <comment ref="M7" authorId="1">
      <text>
        <r>
          <rPr>
            <b/>
            <sz val="9"/>
            <color indexed="81"/>
            <rFont val="Tahoma"/>
            <family val="2"/>
            <charset val="204"/>
          </rPr>
          <t>При формировании спецификации в плане-графике необходимо использовать округленные значения цены за единицу, так как при публикации извещения значения вводятся не менее 1 копейки</t>
        </r>
      </text>
    </comment>
    <comment ref="C9" authorId="0">
      <text>
        <r>
          <rPr>
            <sz val="11"/>
            <color rgb="FF000000"/>
            <rFont val="Calibri"/>
            <family val="2"/>
            <charset val="1"/>
          </rPr>
          <t>При заполнении таблицы расчета НМЦК для приобретения товаров не рекомендуется использовать в качестве единицы измерения "Условную единицу"</t>
        </r>
      </text>
    </comment>
    <comment ref="C10" authorId="0">
      <text>
        <r>
          <rPr>
            <sz val="11"/>
            <color rgb="FF000000"/>
            <rFont val="Calibri"/>
            <family val="2"/>
            <charset val="1"/>
          </rPr>
          <t>При заполнении таблицы расчета НМЦК для приобретения товаров не рекомендуется использовать в качестве единицы измерения "Условную единицу"</t>
        </r>
      </text>
    </comment>
  </commentList>
</comments>
</file>

<file path=xl/sharedStrings.xml><?xml version="1.0" encoding="utf-8"?>
<sst xmlns="http://schemas.openxmlformats.org/spreadsheetml/2006/main" count="44" uniqueCount="39">
  <si>
    <t/>
  </si>
  <si>
    <t>№</t>
  </si>
  <si>
    <t>Основные характеристики объекта закупки</t>
  </si>
  <si>
    <t>Ед. изм</t>
  </si>
  <si>
    <t>Кол-во</t>
  </si>
  <si>
    <t>Коммерческие предложения (руб./ед.изм.)</t>
  </si>
  <si>
    <t>Средняя арифметическая цена за единицу     &lt;ц&gt;</t>
  </si>
  <si>
    <t>Среднее квадратичное отклонение</t>
  </si>
  <si>
    <t>коэффициент вариации цен V (%)                    (не должен превышать 33%)</t>
  </si>
  <si>
    <t>Цена за единицу изм. (руб.)</t>
  </si>
  <si>
    <t>Цена за единицу изм. с округлением (вниз) до сотых долей после запятой (руб.)</t>
  </si>
  <si>
    <t>13</t>
  </si>
  <si>
    <t>шт.</t>
  </si>
  <si>
    <t>ИТОГО</t>
  </si>
  <si>
    <t>рублей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</si>
  <si>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</t>
  </si>
  <si>
    <t>дополнительные исследования в целях увеличения количества ценовой информации, используемой в расчетах</t>
  </si>
  <si>
    <t>(должность)</t>
  </si>
  <si>
    <t>(подпись/расшифровка)</t>
  </si>
  <si>
    <t>Дата составления:</t>
  </si>
  <si>
    <t>шт</t>
  </si>
  <si>
    <t>Заказчик:  Муниципальное  автономное общеобразовательное учреждение Сямженского муниципального округа «Сямженская средняя школа»</t>
  </si>
  <si>
    <t>Директор</t>
  </si>
  <si>
    <t xml:space="preserve">                   О.Н. Фотина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</si>
  <si>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</si>
  <si>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</si>
  <si>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t>Н(М)ЦД, ЦКЕП договора с учетом округления цены за единицу (руб.)</t>
  </si>
  <si>
    <t xml:space="preserve">Расчет Н(М)ЦД по формуле                                  </t>
  </si>
  <si>
    <t>кг</t>
  </si>
  <si>
    <t xml:space="preserve">Обоснование начальной (максимальной) цены договора методом сопоставимых рыночных цен                                                                                                                                поставка мясной продукции </t>
  </si>
  <si>
    <t>Поставщик №1         Коммерческое предложение  ВХ.703 от 14.08.2026 г.</t>
  </si>
  <si>
    <t>Поставщик №2 Комерческое предложение вх 704 от 14.08.2026г.</t>
  </si>
  <si>
    <t>колбаса вареная «Докторская»</t>
  </si>
  <si>
    <t>колбаса п/к «Таллинская»</t>
  </si>
  <si>
    <t>мясо говядина (окорок)</t>
  </si>
  <si>
    <t>филе из свиное</t>
  </si>
  <si>
    <t>консервы "говядина тушёная"</t>
  </si>
  <si>
    <t>14.08.2026г</t>
  </si>
  <si>
    <t>Поставщик №3 Догов.№27 от 27.03.26г., сайт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</si>
</sst>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"/>
    <numFmt numFmtId="165" formatCode="#,##0.00000"/>
  </numFmts>
  <fonts count="17" x14ac:knownFonts="1">
    <font>
      <sz val="11"/>
      <color rgb="FF000000"/>
      <name val="Calibri"/>
      <family val="2"/>
      <charset val="1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3" fillId="0" borderId="0"/>
    <xf numFmtId="9" fontId="7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/>
    </xf>
    <xf numFmtId="4" fontId="5" fillId="0" borderId="0" xfId="0" applyNumberFormat="1" applyFont="1" applyAlignment="1">
      <alignment horizontal="center" vertical="top"/>
    </xf>
    <xf numFmtId="4" fontId="10" fillId="0" borderId="0" xfId="0" applyNumberFormat="1" applyFont="1" applyBorder="1" applyAlignment="1">
      <alignment horizontal="left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2" fontId="5" fillId="0" borderId="0" xfId="0" applyNumberFormat="1" applyFont="1"/>
    <xf numFmtId="0" fontId="5" fillId="0" borderId="2" xfId="0" applyFont="1" applyBorder="1"/>
    <xf numFmtId="4" fontId="10" fillId="0" borderId="0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/>
    </xf>
    <xf numFmtId="14" fontId="5" fillId="0" borderId="0" xfId="0" applyNumberFormat="1" applyFont="1"/>
    <xf numFmtId="0" fontId="1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2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4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top" wrapText="1"/>
    </xf>
    <xf numFmtId="4" fontId="8" fillId="0" borderId="0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1">
    <dxf>
      <font>
        <b/>
        <i val="0"/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4</xdr:row>
      <xdr:rowOff>1285875</xdr:rowOff>
    </xdr:from>
    <xdr:to>
      <xdr:col>9</xdr:col>
      <xdr:colOff>657225</xdr:colOff>
      <xdr:row>5</xdr:row>
      <xdr:rowOff>85725</xdr:rowOff>
    </xdr:to>
    <xdr:pic>
      <xdr:nvPicPr>
        <xdr:cNvPr id="1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5" y="2952750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</xdr:colOff>
      <xdr:row>4</xdr:row>
      <xdr:rowOff>981075</xdr:rowOff>
    </xdr:from>
    <xdr:to>
      <xdr:col>8</xdr:col>
      <xdr:colOff>600075</xdr:colOff>
      <xdr:row>4</xdr:row>
      <xdr:rowOff>1400175</xdr:rowOff>
    </xdr:to>
    <xdr:pic>
      <xdr:nvPicPr>
        <xdr:cNvPr id="1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86300" y="2647950"/>
          <a:ext cx="52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180975</xdr:colOff>
      <xdr:row>4</xdr:row>
      <xdr:rowOff>489585</xdr:rowOff>
    </xdr:from>
    <xdr:to>
      <xdr:col>11</xdr:col>
      <xdr:colOff>438150</xdr:colOff>
      <xdr:row>4</xdr:row>
      <xdr:rowOff>870585</xdr:rowOff>
    </xdr:to>
    <xdr:pic>
      <xdr:nvPicPr>
        <xdr:cNvPr id="10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15050" y="2575560"/>
          <a:ext cx="10858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676275</xdr:colOff>
      <xdr:row>4</xdr:row>
      <xdr:rowOff>1285875</xdr:rowOff>
    </xdr:from>
    <xdr:to>
      <xdr:col>11</xdr:col>
      <xdr:colOff>0</xdr:colOff>
      <xdr:row>4</xdr:row>
      <xdr:rowOff>1495425</xdr:rowOff>
    </xdr:to>
    <xdr:pic>
      <xdr:nvPicPr>
        <xdr:cNvPr id="10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05600" y="2952750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1028700</xdr:colOff>
      <xdr:row>21</xdr:row>
      <xdr:rowOff>0</xdr:rowOff>
    </xdr:to>
    <xdr:sp macro="" textlink="">
      <xdr:nvSpPr>
        <xdr:cNvPr id="1043" name="shapetype_202" hidden="1"/>
        <xdr:cNvSpPr txBox="1">
          <a:spLocks noSelect="1" noChangeArrowheads="1"/>
        </xdr:cNvSpPr>
      </xdr:nvSpPr>
      <xdr:spPr bwMode="auto">
        <a:xfrm>
          <a:off x="0" y="0"/>
          <a:ext cx="7058025" cy="10858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1028700</xdr:colOff>
      <xdr:row>21</xdr:row>
      <xdr:rowOff>0</xdr:rowOff>
    </xdr:to>
    <xdr:sp macro="" textlink="">
      <xdr:nvSpPr>
        <xdr:cNvPr id="1044" name="shapetype_202" hidden="1"/>
        <xdr:cNvSpPr txBox="1">
          <a:spLocks noSelect="1" noChangeArrowheads="1"/>
        </xdr:cNvSpPr>
      </xdr:nvSpPr>
      <xdr:spPr bwMode="auto">
        <a:xfrm>
          <a:off x="0" y="0"/>
          <a:ext cx="7058025" cy="10858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1028700</xdr:colOff>
      <xdr:row>21</xdr:row>
      <xdr:rowOff>0</xdr:rowOff>
    </xdr:to>
    <xdr:sp macro="" textlink="">
      <xdr:nvSpPr>
        <xdr:cNvPr id="1045" name="shapetype_202" hidden="1"/>
        <xdr:cNvSpPr txBox="1">
          <a:spLocks noSelect="1" noChangeArrowheads="1"/>
        </xdr:cNvSpPr>
      </xdr:nvSpPr>
      <xdr:spPr bwMode="auto">
        <a:xfrm>
          <a:off x="0" y="0"/>
          <a:ext cx="7058025" cy="10858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1028700</xdr:colOff>
      <xdr:row>21</xdr:row>
      <xdr:rowOff>0</xdr:rowOff>
    </xdr:to>
    <xdr:sp macro="" textlink="">
      <xdr:nvSpPr>
        <xdr:cNvPr id="1046" name="shapetype_202" hidden="1"/>
        <xdr:cNvSpPr txBox="1">
          <a:spLocks noSelect="1" noChangeArrowheads="1"/>
        </xdr:cNvSpPr>
      </xdr:nvSpPr>
      <xdr:spPr bwMode="auto">
        <a:xfrm>
          <a:off x="0" y="0"/>
          <a:ext cx="7058025" cy="10858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1028700</xdr:colOff>
      <xdr:row>21</xdr:row>
      <xdr:rowOff>0</xdr:rowOff>
    </xdr:to>
    <xdr:sp macro="" textlink="">
      <xdr:nvSpPr>
        <xdr:cNvPr id="1047" name="shapetype_202" hidden="1"/>
        <xdr:cNvSpPr txBox="1">
          <a:spLocks noSelect="1" noChangeArrowheads="1"/>
        </xdr:cNvSpPr>
      </xdr:nvSpPr>
      <xdr:spPr bwMode="auto">
        <a:xfrm>
          <a:off x="0" y="0"/>
          <a:ext cx="7058025" cy="10858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5"/>
  <sheetViews>
    <sheetView tabSelected="1" topLeftCell="A5" zoomScaleNormal="75" workbookViewId="0">
      <selection activeCell="K8" sqref="K8"/>
    </sheetView>
  </sheetViews>
  <sheetFormatPr defaultColWidth="7.7109375" defaultRowHeight="15" x14ac:dyDescent="0.25"/>
  <cols>
    <col min="1" max="1" width="3.140625" style="1" customWidth="1"/>
    <col min="2" max="2" width="14.28515625" style="1" customWidth="1"/>
    <col min="3" max="3" width="6.140625" style="1" customWidth="1"/>
    <col min="4" max="4" width="5" style="1" customWidth="1"/>
    <col min="5" max="5" width="10.7109375" style="1" customWidth="1"/>
    <col min="6" max="6" width="10.28515625" style="1" customWidth="1"/>
    <col min="7" max="7" width="11" style="1" customWidth="1"/>
    <col min="8" max="8" width="10.28515625" style="1" customWidth="1"/>
    <col min="9" max="9" width="9.28515625" style="1" customWidth="1"/>
    <col min="10" max="10" width="11.85546875" style="1" customWidth="1"/>
    <col min="11" max="11" width="12.42578125" style="1" customWidth="1"/>
    <col min="12" max="12" width="11" style="1" customWidth="1"/>
    <col min="13" max="13" width="12.140625" style="1" customWidth="1"/>
    <col min="14" max="14" width="12.85546875" style="1" customWidth="1"/>
    <col min="15" max="15" width="13.140625" style="1" customWidth="1"/>
    <col min="16" max="16" width="8.5703125" style="1" customWidth="1"/>
    <col min="17" max="17" width="7.5703125" style="1" customWidth="1"/>
    <col min="18" max="248" width="6.28515625" style="1" customWidth="1"/>
    <col min="249" max="249" width="3.140625" style="1" customWidth="1"/>
    <col min="250" max="250" width="11.85546875" style="1" customWidth="1"/>
    <col min="251" max="251" width="43.7109375" style="1" customWidth="1"/>
    <col min="252" max="252" width="3.5703125" style="1" customWidth="1"/>
    <col min="253" max="253" width="6.140625" style="1" customWidth="1"/>
    <col min="254" max="16384" width="7.7109375" style="1"/>
  </cols>
  <sheetData>
    <row r="1" spans="1:256" ht="27.75" hidden="1" customHeight="1" x14ac:dyDescent="0.25">
      <c r="A1"/>
      <c r="B1"/>
      <c r="C1"/>
      <c r="D1"/>
      <c r="E1"/>
      <c r="F1"/>
      <c r="G1"/>
      <c r="H1"/>
      <c r="I1"/>
      <c r="J1"/>
      <c r="K1" s="2"/>
      <c r="L1" s="49"/>
      <c r="M1" s="49"/>
      <c r="N1" s="49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52.5" customHeight="1" x14ac:dyDescent="0.25">
      <c r="A2"/>
      <c r="B2" s="53" t="s">
        <v>29</v>
      </c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54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39" customHeight="1" x14ac:dyDescent="0.25">
      <c r="A3" s="50" t="s">
        <v>21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t="s">
        <v>0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40.5" customHeight="1" x14ac:dyDescent="0.25">
      <c r="A4" s="58" t="s">
        <v>1</v>
      </c>
      <c r="B4" s="58" t="s">
        <v>2</v>
      </c>
      <c r="C4" s="58" t="s">
        <v>3</v>
      </c>
      <c r="D4" s="58" t="s">
        <v>4</v>
      </c>
      <c r="E4" s="58" t="s">
        <v>5</v>
      </c>
      <c r="F4" s="58"/>
      <c r="G4" s="58"/>
      <c r="H4" s="56" t="s">
        <v>24</v>
      </c>
      <c r="I4" s="56"/>
      <c r="J4" s="56"/>
      <c r="K4" s="52" t="s">
        <v>25</v>
      </c>
      <c r="L4" s="52"/>
      <c r="M4" s="52"/>
      <c r="N4" s="52"/>
      <c r="O4"/>
      <c r="P4"/>
      <c r="Q4" s="2" t="s">
        <v>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31.25" customHeight="1" x14ac:dyDescent="0.25">
      <c r="A5" s="58"/>
      <c r="B5" s="58"/>
      <c r="C5" s="58"/>
      <c r="D5" s="58"/>
      <c r="E5" s="35" t="s">
        <v>30</v>
      </c>
      <c r="F5" s="35" t="s">
        <v>31</v>
      </c>
      <c r="G5" s="35" t="s">
        <v>38</v>
      </c>
      <c r="H5" s="36" t="s">
        <v>6</v>
      </c>
      <c r="I5" s="36" t="s">
        <v>7</v>
      </c>
      <c r="J5" s="6" t="s">
        <v>8</v>
      </c>
      <c r="K5" s="42" t="s">
        <v>27</v>
      </c>
      <c r="L5" s="37" t="s">
        <v>9</v>
      </c>
      <c r="M5" s="36" t="s">
        <v>10</v>
      </c>
      <c r="N5" s="36" t="s">
        <v>26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s="3" customFormat="1" ht="13.5" thickBot="1" x14ac:dyDescent="0.25">
      <c r="A6" s="39">
        <v>1</v>
      </c>
      <c r="B6" s="39">
        <v>3</v>
      </c>
      <c r="C6" s="39">
        <v>4</v>
      </c>
      <c r="D6" s="39">
        <v>5</v>
      </c>
      <c r="E6" s="39">
        <v>6</v>
      </c>
      <c r="F6" s="39">
        <v>7</v>
      </c>
      <c r="G6" s="39">
        <v>8</v>
      </c>
      <c r="H6" s="36">
        <v>11</v>
      </c>
      <c r="I6" s="36">
        <v>12</v>
      </c>
      <c r="J6" s="36">
        <v>13</v>
      </c>
      <c r="K6" s="36">
        <v>14</v>
      </c>
      <c r="L6" s="7" t="s">
        <v>11</v>
      </c>
      <c r="M6" s="36">
        <v>14</v>
      </c>
      <c r="N6" s="36">
        <v>15</v>
      </c>
    </row>
    <row r="7" spans="1:256" s="3" customFormat="1" ht="36" customHeight="1" thickBot="1" x14ac:dyDescent="0.25">
      <c r="A7" s="39">
        <v>1</v>
      </c>
      <c r="B7" s="46" t="s">
        <v>34</v>
      </c>
      <c r="C7" s="8" t="s">
        <v>28</v>
      </c>
      <c r="D7" s="8">
        <v>1400</v>
      </c>
      <c r="E7" s="40">
        <v>785</v>
      </c>
      <c r="F7" s="40">
        <v>792</v>
      </c>
      <c r="G7" s="40">
        <v>950</v>
      </c>
      <c r="H7" s="9">
        <f t="shared" ref="H7:H17" si="0">AVERAGE(E7,F7,G7)</f>
        <v>842.33333333333337</v>
      </c>
      <c r="I7" s="10">
        <f t="shared" ref="I7:I17" si="1">SQRT(VAR(E7:G7))</f>
        <v>93.307734584724173</v>
      </c>
      <c r="J7" s="11">
        <f t="shared" ref="J7:J17" si="2">I7/H7*100</f>
        <v>11.077293381645132</v>
      </c>
      <c r="K7" s="60">
        <f>D7*SUM(E7:G7)/COLUMNS(E7:G7)</f>
        <v>1179266.6666666667</v>
      </c>
      <c r="L7" s="13">
        <f>K7/D7</f>
        <v>842.33333333333337</v>
      </c>
      <c r="M7" s="14">
        <f t="shared" ref="M7:M17" si="3">ROUNDDOWN(L7,2)</f>
        <v>842.33</v>
      </c>
      <c r="N7" s="14">
        <f>M7*D7</f>
        <v>1179262</v>
      </c>
    </row>
    <row r="8" spans="1:256" s="3" customFormat="1" ht="32.25" customHeight="1" thickBot="1" x14ac:dyDescent="0.25">
      <c r="A8" s="39">
        <v>2</v>
      </c>
      <c r="B8" s="47" t="s">
        <v>35</v>
      </c>
      <c r="C8" s="8" t="s">
        <v>28</v>
      </c>
      <c r="D8" s="8">
        <v>1500</v>
      </c>
      <c r="E8" s="9">
        <v>555</v>
      </c>
      <c r="F8" s="9">
        <v>565</v>
      </c>
      <c r="G8" s="9">
        <v>594</v>
      </c>
      <c r="H8" s="9">
        <f t="shared" si="0"/>
        <v>571.33333333333337</v>
      </c>
      <c r="I8" s="10">
        <f t="shared" si="1"/>
        <v>20.256686138984662</v>
      </c>
      <c r="J8" s="11">
        <f t="shared" si="2"/>
        <v>3.5455109928211193</v>
      </c>
      <c r="K8" s="12">
        <f t="shared" ref="K8:K17" si="4">D8*SUM(E8:G8)/COLUMNS(E8:G8)</f>
        <v>857000</v>
      </c>
      <c r="L8" s="13">
        <f t="shared" ref="L8:L17" si="5">K8/D8</f>
        <v>571.33333333333337</v>
      </c>
      <c r="M8" s="14">
        <f t="shared" si="3"/>
        <v>571.33000000000004</v>
      </c>
      <c r="N8" s="14">
        <f t="shared" ref="N8:N17" si="6">M8*D8</f>
        <v>856995.00000000012</v>
      </c>
    </row>
    <row r="9" spans="1:256" ht="15" hidden="1" customHeight="1" x14ac:dyDescent="0.25">
      <c r="A9" s="39">
        <v>3</v>
      </c>
      <c r="B9" s="45"/>
      <c r="C9" s="8" t="s">
        <v>12</v>
      </c>
      <c r="D9" s="8"/>
      <c r="E9" s="9"/>
      <c r="F9" s="9"/>
      <c r="G9" s="9"/>
      <c r="H9" s="9" t="e">
        <f t="shared" si="0"/>
        <v>#DIV/0!</v>
      </c>
      <c r="I9" s="10" t="e">
        <f t="shared" si="1"/>
        <v>#DIV/0!</v>
      </c>
      <c r="J9" s="11" t="e">
        <f t="shared" si="2"/>
        <v>#DIV/0!</v>
      </c>
      <c r="K9" s="12">
        <f t="shared" si="4"/>
        <v>0</v>
      </c>
      <c r="L9" s="13" t="e">
        <f t="shared" si="5"/>
        <v>#DIV/0!</v>
      </c>
      <c r="M9" s="14" t="e">
        <f t="shared" si="3"/>
        <v>#DIV/0!</v>
      </c>
      <c r="N9" s="14" t="e">
        <f t="shared" si="6"/>
        <v>#DIV/0!</v>
      </c>
      <c r="O9" s="3"/>
      <c r="P9" s="3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5" hidden="1" customHeight="1" x14ac:dyDescent="0.25">
      <c r="A10" s="39">
        <v>4</v>
      </c>
      <c r="B10" s="45"/>
      <c r="C10" s="8" t="s">
        <v>12</v>
      </c>
      <c r="D10" s="8"/>
      <c r="E10" s="9"/>
      <c r="F10" s="9"/>
      <c r="G10" s="9"/>
      <c r="H10" s="9" t="e">
        <f t="shared" si="0"/>
        <v>#DIV/0!</v>
      </c>
      <c r="I10" s="10" t="e">
        <f t="shared" si="1"/>
        <v>#DIV/0!</v>
      </c>
      <c r="J10" s="11" t="e">
        <f t="shared" si="2"/>
        <v>#DIV/0!</v>
      </c>
      <c r="K10" s="12">
        <f t="shared" si="4"/>
        <v>0</v>
      </c>
      <c r="L10" s="13" t="e">
        <f t="shared" si="5"/>
        <v>#DIV/0!</v>
      </c>
      <c r="M10" s="14" t="e">
        <f t="shared" si="3"/>
        <v>#DIV/0!</v>
      </c>
      <c r="N10" s="14" t="e">
        <f t="shared" si="6"/>
        <v>#DIV/0!</v>
      </c>
      <c r="O10" s="3"/>
      <c r="P10" s="3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33" hidden="1" customHeight="1" x14ac:dyDescent="0.25">
      <c r="A11" s="39">
        <v>5</v>
      </c>
      <c r="B11" s="48"/>
      <c r="C11" s="8"/>
      <c r="D11" s="8"/>
      <c r="E11" s="9"/>
      <c r="F11" s="9"/>
      <c r="G11" s="9"/>
      <c r="H11" s="9" t="e">
        <f t="shared" si="0"/>
        <v>#DIV/0!</v>
      </c>
      <c r="I11" s="10" t="e">
        <f t="shared" si="1"/>
        <v>#DIV/0!</v>
      </c>
      <c r="J11" s="11" t="e">
        <f t="shared" si="2"/>
        <v>#DIV/0!</v>
      </c>
      <c r="K11" s="12">
        <f t="shared" si="4"/>
        <v>0</v>
      </c>
      <c r="L11" s="13" t="e">
        <f t="shared" si="5"/>
        <v>#DIV/0!</v>
      </c>
      <c r="M11" s="14" t="e">
        <f t="shared" si="3"/>
        <v>#DIV/0!</v>
      </c>
      <c r="N11" s="14" t="e">
        <f t="shared" si="6"/>
        <v>#DIV/0!</v>
      </c>
      <c r="O11" s="3"/>
      <c r="P11" s="3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33" hidden="1" customHeight="1" x14ac:dyDescent="0.25">
      <c r="A12" s="39">
        <v>8</v>
      </c>
      <c r="B12" s="48"/>
      <c r="C12" s="8"/>
      <c r="D12" s="8"/>
      <c r="E12" s="15"/>
      <c r="F12" s="15"/>
      <c r="G12" s="15"/>
      <c r="H12" s="9" t="e">
        <f t="shared" si="0"/>
        <v>#DIV/0!</v>
      </c>
      <c r="I12" s="10" t="e">
        <f t="shared" si="1"/>
        <v>#DIV/0!</v>
      </c>
      <c r="J12" s="11" t="e">
        <f t="shared" si="2"/>
        <v>#DIV/0!</v>
      </c>
      <c r="K12" s="12">
        <f t="shared" si="4"/>
        <v>0</v>
      </c>
      <c r="L12" s="13" t="e">
        <f t="shared" si="5"/>
        <v>#DIV/0!</v>
      </c>
      <c r="M12" s="14" t="e">
        <f t="shared" si="3"/>
        <v>#DIV/0!</v>
      </c>
      <c r="N12" s="14" t="e">
        <f t="shared" si="6"/>
        <v>#DIV/0!</v>
      </c>
      <c r="O12" s="3"/>
      <c r="P12" s="3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33" hidden="1" customHeight="1" x14ac:dyDescent="0.25">
      <c r="A13" s="39">
        <v>9</v>
      </c>
      <c r="B13" s="48"/>
      <c r="C13" s="8"/>
      <c r="D13" s="8"/>
      <c r="E13" s="15"/>
      <c r="F13" s="15"/>
      <c r="G13" s="15"/>
      <c r="H13" s="9" t="e">
        <f t="shared" si="0"/>
        <v>#DIV/0!</v>
      </c>
      <c r="I13" s="10" t="e">
        <f t="shared" si="1"/>
        <v>#DIV/0!</v>
      </c>
      <c r="J13" s="11" t="e">
        <f t="shared" si="2"/>
        <v>#DIV/0!</v>
      </c>
      <c r="K13" s="12">
        <f t="shared" si="4"/>
        <v>0</v>
      </c>
      <c r="L13" s="13" t="e">
        <f t="shared" si="5"/>
        <v>#DIV/0!</v>
      </c>
      <c r="M13" s="14" t="e">
        <f t="shared" si="3"/>
        <v>#DIV/0!</v>
      </c>
      <c r="N13" s="14" t="e">
        <f t="shared" si="6"/>
        <v>#DIV/0!</v>
      </c>
      <c r="O13" s="3"/>
      <c r="P13" s="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33" hidden="1" customHeight="1" x14ac:dyDescent="0.25">
      <c r="A14" s="39">
        <v>10</v>
      </c>
      <c r="B14" s="48"/>
      <c r="C14" s="8"/>
      <c r="D14" s="8"/>
      <c r="E14" s="15"/>
      <c r="F14" s="15"/>
      <c r="G14" s="15"/>
      <c r="H14" s="9" t="e">
        <f t="shared" si="0"/>
        <v>#DIV/0!</v>
      </c>
      <c r="I14" s="10" t="e">
        <f t="shared" si="1"/>
        <v>#DIV/0!</v>
      </c>
      <c r="J14" s="11" t="e">
        <f t="shared" si="2"/>
        <v>#DIV/0!</v>
      </c>
      <c r="K14" s="12">
        <f t="shared" si="4"/>
        <v>0</v>
      </c>
      <c r="L14" s="13" t="e">
        <f t="shared" si="5"/>
        <v>#DIV/0!</v>
      </c>
      <c r="M14" s="14" t="e">
        <f t="shared" si="3"/>
        <v>#DIV/0!</v>
      </c>
      <c r="N14" s="14" t="e">
        <f t="shared" si="6"/>
        <v>#DIV/0!</v>
      </c>
      <c r="O14" s="3"/>
      <c r="P14" s="3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45" customHeight="1" thickBot="1" x14ac:dyDescent="0.3">
      <c r="A15" s="43">
        <v>3</v>
      </c>
      <c r="B15" s="46" t="s">
        <v>36</v>
      </c>
      <c r="C15" s="8" t="s">
        <v>20</v>
      </c>
      <c r="D15" s="8">
        <v>240</v>
      </c>
      <c r="E15" s="15">
        <v>205</v>
      </c>
      <c r="F15" s="15">
        <v>215</v>
      </c>
      <c r="G15" s="15">
        <v>199</v>
      </c>
      <c r="H15" s="9">
        <f t="shared" si="0"/>
        <v>206.33333333333334</v>
      </c>
      <c r="I15" s="10">
        <f t="shared" si="1"/>
        <v>8.0829037686547611</v>
      </c>
      <c r="J15" s="11">
        <f t="shared" si="2"/>
        <v>3.9174008571832446</v>
      </c>
      <c r="K15" s="12">
        <f t="shared" si="4"/>
        <v>49520</v>
      </c>
      <c r="L15" s="13">
        <f t="shared" si="5"/>
        <v>206.33333333333334</v>
      </c>
      <c r="M15" s="14">
        <f t="shared" si="3"/>
        <v>206.33</v>
      </c>
      <c r="N15" s="14">
        <f t="shared" si="6"/>
        <v>49519.200000000004</v>
      </c>
      <c r="O15" s="3"/>
      <c r="P15" s="3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33" customHeight="1" thickBot="1" x14ac:dyDescent="0.3">
      <c r="A16" s="43">
        <v>4</v>
      </c>
      <c r="B16" s="47" t="s">
        <v>32</v>
      </c>
      <c r="C16" s="8" t="s">
        <v>28</v>
      </c>
      <c r="D16" s="8">
        <v>24</v>
      </c>
      <c r="E16" s="15">
        <v>740</v>
      </c>
      <c r="F16" s="15">
        <v>748</v>
      </c>
      <c r="G16" s="15">
        <v>692.5</v>
      </c>
      <c r="H16" s="9">
        <f t="shared" si="0"/>
        <v>726.83333333333337</v>
      </c>
      <c r="I16" s="10">
        <f t="shared" si="1"/>
        <v>30.001388856740171</v>
      </c>
      <c r="J16" s="11">
        <f t="shared" si="2"/>
        <v>4.1276847773547587</v>
      </c>
      <c r="K16" s="12">
        <f t="shared" si="4"/>
        <v>17444</v>
      </c>
      <c r="L16" s="13">
        <f t="shared" si="5"/>
        <v>726.83333333333337</v>
      </c>
      <c r="M16" s="14">
        <f t="shared" si="3"/>
        <v>726.83</v>
      </c>
      <c r="N16" s="14">
        <f t="shared" si="6"/>
        <v>17443.920000000002</v>
      </c>
      <c r="O16" s="3"/>
      <c r="P16" s="3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33" customHeight="1" thickBot="1" x14ac:dyDescent="0.3">
      <c r="A17" s="43">
        <v>5</v>
      </c>
      <c r="B17" s="47" t="s">
        <v>33</v>
      </c>
      <c r="C17" s="8" t="s">
        <v>28</v>
      </c>
      <c r="D17" s="8">
        <v>24</v>
      </c>
      <c r="E17" s="15">
        <v>895</v>
      </c>
      <c r="F17" s="15">
        <v>899</v>
      </c>
      <c r="G17" s="15">
        <v>847</v>
      </c>
      <c r="H17" s="9">
        <f t="shared" si="0"/>
        <v>880.33333333333337</v>
      </c>
      <c r="I17" s="10">
        <f t="shared" si="1"/>
        <v>28.936712552280937</v>
      </c>
      <c r="J17" s="11">
        <f t="shared" si="2"/>
        <v>3.2870177075669376</v>
      </c>
      <c r="K17" s="12">
        <f t="shared" si="4"/>
        <v>21128</v>
      </c>
      <c r="L17" s="13">
        <f t="shared" si="5"/>
        <v>880.33333333333337</v>
      </c>
      <c r="M17" s="14">
        <f t="shared" si="3"/>
        <v>880.33</v>
      </c>
      <c r="N17" s="14">
        <f t="shared" si="6"/>
        <v>21127.920000000002</v>
      </c>
      <c r="O17" s="3"/>
      <c r="P17" s="3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30.75" customHeight="1" x14ac:dyDescent="0.25">
      <c r="A18" s="43"/>
      <c r="B18" s="18" t="s">
        <v>13</v>
      </c>
      <c r="C18" s="8"/>
      <c r="D18" s="8"/>
      <c r="E18" s="19"/>
      <c r="F18" s="19"/>
      <c r="G18" s="19"/>
      <c r="H18" s="9"/>
      <c r="I18" s="10"/>
      <c r="J18" s="11"/>
      <c r="K18" s="20">
        <f>SUM(K9:K17)</f>
        <v>88092</v>
      </c>
      <c r="L18" s="16"/>
      <c r="M18" s="17"/>
      <c r="N18" s="17">
        <f>N7+N8+N15+N16+N17</f>
        <v>2124348.04</v>
      </c>
      <c r="O18" s="3"/>
      <c r="P18" s="5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5" customHeight="1" x14ac:dyDescent="0.25">
      <c r="A19" s="34"/>
      <c r="B19" s="21" t="s">
        <v>15</v>
      </c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5"/>
      <c r="N19" s="25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5" customHeight="1" x14ac:dyDescent="0.25">
      <c r="A20" s="22"/>
      <c r="B20" s="21" t="s">
        <v>16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5"/>
      <c r="N20" s="25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4" customFormat="1" ht="18" customHeight="1" x14ac:dyDescent="0.25">
      <c r="A21" s="26"/>
      <c r="B21" s="44"/>
      <c r="C21" s="44"/>
      <c r="D21" s="44"/>
      <c r="E21" s="44"/>
      <c r="F21" s="44"/>
      <c r="G21" s="44"/>
      <c r="H21" s="57">
        <f>N18</f>
        <v>2124348.04</v>
      </c>
      <c r="I21" s="57"/>
      <c r="J21" s="27" t="s">
        <v>14</v>
      </c>
      <c r="K21" s="27"/>
      <c r="L21" s="28"/>
      <c r="M21" s="29"/>
      <c r="N21" s="30"/>
    </row>
    <row r="22" spans="1:256" x14ac:dyDescent="0.25">
      <c r="A22" s="38"/>
      <c r="B22" s="33" t="s">
        <v>22</v>
      </c>
      <c r="C22" s="33"/>
      <c r="D22" s="33"/>
      <c r="E22" s="33"/>
      <c r="F22" s="59" t="s">
        <v>23</v>
      </c>
      <c r="G22" s="59"/>
      <c r="H22" s="59"/>
      <c r="I22" s="59"/>
      <c r="J22" s="31"/>
      <c r="K22" s="31"/>
      <c r="L22" s="32"/>
      <c r="M22" s="31"/>
      <c r="N22" s="31"/>
    </row>
    <row r="23" spans="1:256" x14ac:dyDescent="0.25">
      <c r="A23" s="33"/>
      <c r="B23" s="31" t="s">
        <v>17</v>
      </c>
      <c r="C23" s="31"/>
      <c r="D23" s="31"/>
      <c r="E23" s="55" t="s">
        <v>18</v>
      </c>
      <c r="F23" s="55"/>
      <c r="G23" s="55"/>
      <c r="H23" s="31"/>
      <c r="I23" s="31"/>
      <c r="J23" s="31"/>
      <c r="K23" s="31"/>
      <c r="L23" s="32"/>
      <c r="M23" s="31"/>
      <c r="N23" s="31"/>
    </row>
    <row r="24" spans="1:256" x14ac:dyDescent="0.25">
      <c r="A24" s="31"/>
      <c r="B24" s="31" t="s">
        <v>19</v>
      </c>
      <c r="C24" s="41" t="s">
        <v>37</v>
      </c>
      <c r="D24" s="31"/>
      <c r="E24" s="31"/>
      <c r="F24" s="31"/>
      <c r="G24" s="31"/>
      <c r="H24" s="31"/>
      <c r="I24" s="31"/>
      <c r="J24" s="31"/>
      <c r="K24" s="31"/>
      <c r="L24" s="32"/>
      <c r="M24" s="31"/>
      <c r="N24" s="31"/>
    </row>
    <row r="25" spans="1:256" x14ac:dyDescent="0.25">
      <c r="A25" s="31"/>
    </row>
  </sheetData>
  <mergeCells count="13">
    <mergeCell ref="L1:N1"/>
    <mergeCell ref="A3:N3"/>
    <mergeCell ref="K4:N4"/>
    <mergeCell ref="B2:N2"/>
    <mergeCell ref="E23:G23"/>
    <mergeCell ref="H4:J4"/>
    <mergeCell ref="H21:I21"/>
    <mergeCell ref="A4:A5"/>
    <mergeCell ref="B4:B5"/>
    <mergeCell ref="C4:C5"/>
    <mergeCell ref="D4:D5"/>
    <mergeCell ref="E4:G4"/>
    <mergeCell ref="F22:I22"/>
  </mergeCells>
  <phoneticPr fontId="0" type="noConversion"/>
  <conditionalFormatting sqref="J7:J18">
    <cfRule type="cellIs" dxfId="0" priority="4" operator="greaterThan">
      <formula>33</formula>
    </cfRule>
  </conditionalFormatting>
  <conditionalFormatting sqref="J7:J18">
    <cfRule type="cellIs" priority="6" operator="greaterThan">
      <formula>33</formula>
    </cfRule>
  </conditionalFormatting>
  <pageMargins left="3.937007874015748E-2" right="0" top="0.19685039370078741" bottom="0" header="0.51181102362204722" footer="0.51181102362204722"/>
  <pageSetup paperSize="9" firstPageNumber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Лист2</vt:lpstr>
      <vt:lpstr>Лист2!Print_Area_0</vt:lpstr>
      <vt:lpstr>Лист2!Print_Area_0_0</vt:lpstr>
      <vt:lpstr>Лист2!Print_Area_0_0_0</vt:lpstr>
      <vt:lpstr>Лист2!Print_Area_0_0_0_0</vt:lpstr>
      <vt:lpstr>Лист2!Print_Area_0_0_0_0_0</vt:lpstr>
      <vt:lpstr>Лист2!Print_Area_0_0_0_0_0_0</vt:lpstr>
      <vt:lpstr>Лист2!Print_Area_0_0_0_0_0_0_0</vt:lpstr>
      <vt:lpstr>Лист2!Print_Area_0_0_0_0_0_0_0_0</vt:lpstr>
      <vt:lpstr>Лист2!Print_Area_0_0_0_0_0_0_0_0_0</vt:lpstr>
      <vt:lpstr>Лист2!Print_Area_0_0_0_0_0_0_0_0_0_0</vt:lpstr>
      <vt:lpstr>Лист2!Print_Area_0_0_0_0_0_0_0_0_0_0_0</vt:lpstr>
      <vt:lpstr>Лист2!Print_Area_0_0_0_0_0_0_0_0_0_0_0_0</vt:lpstr>
      <vt:lpstr>Лист2!Print_Area_0_0_0_0_0_0_0_0_0_0_0_0_0</vt:lpstr>
      <vt:lpstr>Лист2!Print_Area_0_0_0_0_0_0_0_0_0_0_0_0_0_0</vt:lpstr>
      <vt:lpstr>Лист2!Print_Area_0_0_0_0_0_0_0_0_0_0_0_0_0_0_0</vt:lpstr>
      <vt:lpstr>Лист2!Print_Area_0_0_0_0_0_0_0_0_0_0_0_0_0_0_0_0</vt:lpstr>
      <vt:lpstr>Лист2!Print_Area_0_0_0_0_0_0_0_0_0_0_0_0_0_0_0_0_0</vt:lpstr>
      <vt:lpstr>Лист2!Print_Area_0_0_0_0_0_0_0_0_0_0_0_0_0_0_0_0_0_0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Kab15_2</cp:lastModifiedBy>
  <cp:revision>25</cp:revision>
  <cp:lastPrinted>2026-08-14T10:39:07Z</cp:lastPrinted>
  <dcterms:created xsi:type="dcterms:W3CDTF">2006-09-16T00:00:00Z</dcterms:created>
  <dcterms:modified xsi:type="dcterms:W3CDTF">2026-08-14T10:39:34Z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